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810" activeTab="0"/>
  </bookViews>
  <sheets>
    <sheet name="Compatibilidad EECC" sheetId="1" r:id="rId1"/>
    <sheet name="AIF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WinuE</author>
  </authors>
  <commentList>
    <comment ref="C8" authorId="0">
      <text>
        <r>
          <rPr>
            <b/>
            <sz val="7.5"/>
            <rFont val="Tahoma"/>
            <family val="2"/>
          </rPr>
          <t>Control Columna: Verificar conincidencia de cifras con variación neta FP del Cuadro AIF Consolidado.</t>
        </r>
      </text>
    </comment>
    <comment ref="B8" authorId="0">
      <text>
        <r>
          <rPr>
            <b/>
            <sz val="7"/>
            <rFont val="Tahoma"/>
            <family val="2"/>
          </rPr>
          <t>Control Columna: 
Verificar los saldos contables con Balance al cierre del ejercicio anterior. Cargar solo cifras parciales en negro, los totales en azul contienen formulas.</t>
        </r>
      </text>
    </comment>
    <comment ref="F8" authorId="0">
      <text>
        <r>
          <rPr>
            <b/>
            <sz val="7.5"/>
            <rFont val="Tahoma"/>
            <family val="2"/>
          </rPr>
          <t>Control Columna: 
Sumatoria Bal. Gral. saldos al inicio +/- Flujos totales = Saldos Contables al cierre del ejercicio auditado.</t>
        </r>
      </text>
    </comment>
    <comment ref="D8" authorId="0">
      <text>
        <r>
          <rPr>
            <b/>
            <sz val="7.5"/>
            <rFont val="Tahoma"/>
            <family val="2"/>
          </rPr>
          <t>Control Columna: Verificar coincidencia de cifras con variación neta FNP del Cuadro AIF Consolidado.</t>
        </r>
      </text>
    </comment>
    <comment ref="E8" authorId="0">
      <text>
        <r>
          <rPr>
            <b/>
            <sz val="7.5"/>
            <rFont val="Tahoma"/>
            <family val="2"/>
          </rPr>
          <t>Control Columna: Verificar coincidencia de cifras con sumatoria de Flujos Presupuestarios + No Presupuestarios.</t>
        </r>
      </text>
    </comment>
  </commentList>
</comments>
</file>

<file path=xl/comments2.xml><?xml version="1.0" encoding="utf-8"?>
<comments xmlns="http://schemas.openxmlformats.org/spreadsheetml/2006/main">
  <authors>
    <author>WinuE</author>
  </authors>
  <commentList>
    <comment ref="D8" authorId="0">
      <text>
        <r>
          <rPr>
            <b/>
            <sz val="7.5"/>
            <rFont val="Tahoma"/>
            <family val="2"/>
          </rPr>
          <t>Columna con formulas - Utilizar solo para verificar el resultado de la sumatoria con el Cuadro 10.1 que se verifica por reconstrucción.</t>
        </r>
      </text>
    </comment>
    <comment ref="B8" authorId="0">
      <text>
        <r>
          <rPr>
            <b/>
            <sz val="7.5"/>
            <rFont val="Tahoma"/>
            <family val="2"/>
          </rPr>
          <t xml:space="preserve">Control Columna por reconstrucción del cuadro: Las cifras </t>
        </r>
        <r>
          <rPr>
            <b/>
            <u val="single"/>
            <sz val="7.5"/>
            <rFont val="Tahoma"/>
            <family val="2"/>
          </rPr>
          <t>siempre</t>
        </r>
        <r>
          <rPr>
            <b/>
            <sz val="7.5"/>
            <rFont val="Tahoma"/>
            <family val="2"/>
          </rPr>
          <t xml:space="preserve"> surgen de las operaciones con ejecución presupuestaria de recursos y gastos </t>
        </r>
        <r>
          <rPr>
            <b/>
            <u val="single"/>
            <sz val="7.5"/>
            <rFont val="Tahoma"/>
            <family val="2"/>
          </rPr>
          <t>del ejercicio.</t>
        </r>
        <r>
          <rPr>
            <b/>
            <sz val="7.5"/>
            <rFont val="Tahoma"/>
            <family val="2"/>
          </rPr>
          <t xml:space="preserve"> Cargar solo los importes parciales en negro, los totales en azul contienen formulas.</t>
        </r>
      </text>
    </comment>
    <comment ref="C8" authorId="0">
      <text>
        <r>
          <rPr>
            <b/>
            <sz val="7.5"/>
            <rFont val="Tahoma"/>
            <family val="2"/>
          </rPr>
          <t xml:space="preserve">Control Columna por reconstrucción del cuadro: Las cifras </t>
        </r>
        <r>
          <rPr>
            <b/>
            <u val="single"/>
            <sz val="7.5"/>
            <rFont val="Tahoma"/>
            <family val="2"/>
          </rPr>
          <t>siempre</t>
        </r>
        <r>
          <rPr>
            <b/>
            <sz val="7.5"/>
            <rFont val="Tahoma"/>
            <family val="2"/>
          </rPr>
          <t xml:space="preserve"> surgen de los asientos contables por partida doble de la Contabilidad General </t>
        </r>
        <r>
          <rPr>
            <b/>
            <u val="single"/>
            <sz val="7.5"/>
            <rFont val="Tahoma"/>
            <family val="2"/>
          </rPr>
          <t>del ejercicio.</t>
        </r>
        <r>
          <rPr>
            <b/>
            <sz val="7.5"/>
            <rFont val="Tahoma"/>
            <family val="2"/>
          </rPr>
          <t xml:space="preserve"> Cargar solo los importes parciales en negro, los totales en azul contienen formulas.</t>
        </r>
      </text>
    </comment>
  </commentList>
</comments>
</file>

<file path=xl/sharedStrings.xml><?xml version="1.0" encoding="utf-8"?>
<sst xmlns="http://schemas.openxmlformats.org/spreadsheetml/2006/main" count="328" uniqueCount="294">
  <si>
    <t>Compatibilidad de Estados Contables</t>
  </si>
  <si>
    <t>Concepto</t>
  </si>
  <si>
    <t>Balance Gral. inicio Ej.</t>
  </si>
  <si>
    <t>Flujo Presupuestario</t>
  </si>
  <si>
    <t>Flujo no Presupuestario</t>
  </si>
  <si>
    <t>Flujos Totales</t>
  </si>
  <si>
    <t>Balance Gral</t>
  </si>
  <si>
    <t xml:space="preserve">ACTIVO CORRIENTE                                                                                    </t>
  </si>
  <si>
    <t xml:space="preserve">DISPONIBILIDADES                                                                                    </t>
  </si>
  <si>
    <t xml:space="preserve">Disponibilidades brutas                                                                             </t>
  </si>
  <si>
    <t xml:space="preserve">(Previsiones)                                                                                       </t>
  </si>
  <si>
    <t xml:space="preserve">INVERSIONES FINANCIERAS                                                                             </t>
  </si>
  <si>
    <t xml:space="preserve">Inversiones financieras (brutas)                                                                    </t>
  </si>
  <si>
    <t xml:space="preserve">CRÉDITOS                                                                                            </t>
  </si>
  <si>
    <t xml:space="preserve">Créditos (brutos)                                                                                   </t>
  </si>
  <si>
    <t xml:space="preserve">BIENES DE CAMBIO                                                                                    </t>
  </si>
  <si>
    <t xml:space="preserve">BIENES DE CONSUMO                                                                                   </t>
  </si>
  <si>
    <t xml:space="preserve">OTROS ACTIVOS                                                                                       </t>
  </si>
  <si>
    <t xml:space="preserve">ACTIVO NO CORRIENTE                                                                                 </t>
  </si>
  <si>
    <t xml:space="preserve">CRÉDITOS A LARGO PLAZO                                                                              </t>
  </si>
  <si>
    <t xml:space="preserve">INVERSIONES FINANCIERAS A LARGO PLAZO                                                               </t>
  </si>
  <si>
    <t xml:space="preserve">BIENES DE USO                                                                                       </t>
  </si>
  <si>
    <t xml:space="preserve">Bienes de uso (brutos)                                                                              </t>
  </si>
  <si>
    <t xml:space="preserve">(Depreciaciones acumuladas de bienes de uso)                                                        </t>
  </si>
  <si>
    <t xml:space="preserve">BIENES INMATERIALES                                                                                 </t>
  </si>
  <si>
    <t xml:space="preserve">Activos intangibles                                                                                 </t>
  </si>
  <si>
    <t xml:space="preserve">(Amortizaciones acumuladas de bienes inmateriales)                                                  </t>
  </si>
  <si>
    <t xml:space="preserve">OTROS ACTIVOS A LARGO PLAZO                                                                         </t>
  </si>
  <si>
    <t xml:space="preserve">PASIVO CORRIENTE                                                                                    </t>
  </si>
  <si>
    <t xml:space="preserve">DEUDAS                                                                                              </t>
  </si>
  <si>
    <t xml:space="preserve">DEUDA DOCUMENTADA A PAGAR                                                                           </t>
  </si>
  <si>
    <t xml:space="preserve">INTERESES A DEVENGAR                                                                                </t>
  </si>
  <si>
    <t xml:space="preserve">PORCIÓN CORRIENTE DE PASIVOS NO CORRIENTES                                                          </t>
  </si>
  <si>
    <t xml:space="preserve">PASIVOS DIFERIDOS                                                                                   </t>
  </si>
  <si>
    <t xml:space="preserve">PREVISIONES                                                                                         </t>
  </si>
  <si>
    <t xml:space="preserve">FONDOS DE TERCEROS Y EN GARANTIA                                                                    </t>
  </si>
  <si>
    <t xml:space="preserve">OTROS PASIVOS                                                                                       </t>
  </si>
  <si>
    <t xml:space="preserve">PASIVO NO CORRIENTE                                                                                 </t>
  </si>
  <si>
    <t xml:space="preserve">DEUDAS A LARGO PLAZO                                                                                </t>
  </si>
  <si>
    <t xml:space="preserve">DEUDA DOCUMENTADA A PAGAR A LARGO PLAZO                                                             </t>
  </si>
  <si>
    <t xml:space="preserve">DEUDA PUBLICA                                                                                       </t>
  </si>
  <si>
    <t xml:space="preserve">PRÉSTAMOS A LARGO PLAZO                                                                             </t>
  </si>
  <si>
    <t xml:space="preserve">PASIVOS DIFERIDOS A LARGO PLAZO                                                                     </t>
  </si>
  <si>
    <t xml:space="preserve">PREVISIONES A LARGO PLAZO Y RESERVAS TÉCNICAS                                                       </t>
  </si>
  <si>
    <t xml:space="preserve">INTERESES A DEVENGAR A LARGO PLAZO                                                                  </t>
  </si>
  <si>
    <t xml:space="preserve">OTROS PASIVOS A LARGO PLAZO                                                                         </t>
  </si>
  <si>
    <t xml:space="preserve">PATRIMONIO INSTITUCIONAL                                                                            </t>
  </si>
  <si>
    <t xml:space="preserve">CAPITAL INSTITUCIONAL                                                                               </t>
  </si>
  <si>
    <t xml:space="preserve">AJUSTE DEL CAPITAL INSTITUCIONAL                                                                    </t>
  </si>
  <si>
    <t xml:space="preserve">TRANSFERENCIAS Y CONTRIBUCIONES DE CAPITAL RECIBIDAS                                                </t>
  </si>
  <si>
    <t xml:space="preserve">AJUSTE DE TRANSF Y CONTRIBUCIONES DE CAPITAL                                                        </t>
  </si>
  <si>
    <t xml:space="preserve">RESULTADO DE LA CUENTA CORRIENTE                                                                    </t>
  </si>
  <si>
    <t xml:space="preserve">Resultado de ejercicios anteriores                                                                  </t>
  </si>
  <si>
    <t xml:space="preserve">Resultado del período                                                                               </t>
  </si>
  <si>
    <t xml:space="preserve">Ingresos corrientes                                                                                 </t>
  </si>
  <si>
    <t xml:space="preserve">Ingresos tributarios                                                                                </t>
  </si>
  <si>
    <t xml:space="preserve">Contribuciones a la Seguridad Social                                                                </t>
  </si>
  <si>
    <t xml:space="preserve">Ingresos no tributarios                                                                             </t>
  </si>
  <si>
    <t xml:space="preserve">Venta de bienes de las administraciones públicas                                                    </t>
  </si>
  <si>
    <t xml:space="preserve">Prestación de servicios de las administraciones públicas                                            </t>
  </si>
  <si>
    <t xml:space="preserve">Rentas de la propiedad                                                                              </t>
  </si>
  <si>
    <t xml:space="preserve">Transferencias recibidas                                                                            </t>
  </si>
  <si>
    <t xml:space="preserve">Contribuciones recibidas                                                                            </t>
  </si>
  <si>
    <t xml:space="preserve">Otros ingresos                                                                                      </t>
  </si>
  <si>
    <t xml:space="preserve">Resultado por exposición a la inflación                                                             </t>
  </si>
  <si>
    <t xml:space="preserve">Resultado por tenencia                                                                              </t>
  </si>
  <si>
    <t xml:space="preserve">Gastos corrientes                                                                                   </t>
  </si>
  <si>
    <t xml:space="preserve">Gastos de consumo                                                                                   </t>
  </si>
  <si>
    <t xml:space="preserve">Prestaciones de la Seguridad Social                                                                 </t>
  </si>
  <si>
    <t xml:space="preserve">Costo de venta de bienes de las administraciones públicas                                           </t>
  </si>
  <si>
    <t xml:space="preserve">Costo de prestación de servicios de las administraciones públicas                                   </t>
  </si>
  <si>
    <t xml:space="preserve">Transferencias otorgadas                                                                            </t>
  </si>
  <si>
    <t xml:space="preserve">Contribuciones otorgadas                                                                            </t>
  </si>
  <si>
    <t xml:space="preserve">Otras pérdidas                                                                                      </t>
  </si>
  <si>
    <t xml:space="preserve">VARIACIONES PATRIMONIALES DE LOS ORGANISMOS DESCENTRALIZADOS                                        </t>
  </si>
  <si>
    <t>CONTROL</t>
  </si>
  <si>
    <t>Referencias de Control</t>
  </si>
  <si>
    <t>Total Activo Corriente</t>
  </si>
  <si>
    <t>Total Rubro Disponibilidades.</t>
  </si>
  <si>
    <t>Total Rubro Créditos</t>
  </si>
  <si>
    <t>Total Rubro Bs. de Cambio</t>
  </si>
  <si>
    <t>Total Rubro Bs. de Consumo</t>
  </si>
  <si>
    <t>Total Rubro Otros Activos</t>
  </si>
  <si>
    <t>Total Activo No Corriente</t>
  </si>
  <si>
    <t>7</t>
  </si>
  <si>
    <t>Total Pasivo Corriente</t>
  </si>
  <si>
    <t>Total Pasivo No Corriente</t>
  </si>
  <si>
    <t>10</t>
  </si>
  <si>
    <t>14</t>
  </si>
  <si>
    <t>Total Resultado de la Cta Cte</t>
  </si>
  <si>
    <t>15</t>
  </si>
  <si>
    <t>Referencias de Control:</t>
  </si>
  <si>
    <t>1</t>
  </si>
  <si>
    <t xml:space="preserve">Variaciones de Cuentas Patrimoniales (Activo - Pasivo - Patrimonio Neto):  Surgen de las diferencias netas entre Fuentes y Aplicaciones Financieras presupuestarias y no presupuestarias del Cuadro 10.1 AIF Consolidado, a excepción del rubro Bienes de Uso. </t>
  </si>
  <si>
    <t>2</t>
  </si>
  <si>
    <t>3</t>
  </si>
  <si>
    <t>CUENTA AHORRO-INVERSION-FINANCIAMIENTO</t>
  </si>
  <si>
    <t>Recaudado/devengado/presupuestario</t>
  </si>
  <si>
    <t>Total Rec./Dev.</t>
  </si>
  <si>
    <t xml:space="preserve">INGRESOS CORRIENTES                                                                                 </t>
  </si>
  <si>
    <t xml:space="preserve">Ingresos no Tributarios                                                                             </t>
  </si>
  <si>
    <t xml:space="preserve">Ventas de Bs. y Serv. de las Adm. Pub.                                                              </t>
  </si>
  <si>
    <t xml:space="preserve">Rentas de la Propiedad                                                                              </t>
  </si>
  <si>
    <t xml:space="preserve">Transferencias Corrientes                                                                           </t>
  </si>
  <si>
    <t xml:space="preserve">Del Sector Privado                                                                                  </t>
  </si>
  <si>
    <t xml:space="preserve">Del Sector Público                                                                                  </t>
  </si>
  <si>
    <t xml:space="preserve">De la Administración Nacional                                                                       </t>
  </si>
  <si>
    <t xml:space="preserve">Del Tesoro Nacional                                                                                 </t>
  </si>
  <si>
    <t xml:space="preserve">De Crédito Externo                                                                                  </t>
  </si>
  <si>
    <t xml:space="preserve">Otras Fuentes de Financiamiento                                                                     </t>
  </si>
  <si>
    <t xml:space="preserve">Del Sector Público Empresarial                                                                      </t>
  </si>
  <si>
    <t xml:space="preserve">De provincias y municipios                                                                          </t>
  </si>
  <si>
    <t xml:space="preserve">Del Sector externo                                                                                  </t>
  </si>
  <si>
    <t xml:space="preserve">Otros                                                                                               </t>
  </si>
  <si>
    <t xml:space="preserve">GASTOS CORRIENTES                                                                                   </t>
  </si>
  <si>
    <t xml:space="preserve">Gastos de Consumo                                                                                   </t>
  </si>
  <si>
    <t xml:space="preserve">Remuneraciones                                                                                      </t>
  </si>
  <si>
    <t xml:space="preserve">Bienes y Servicios                                                                                  </t>
  </si>
  <si>
    <t xml:space="preserve">Variación de Existencias                                                                            </t>
  </si>
  <si>
    <t xml:space="preserve">Depreciaciones y Amortizaciones                                                                     </t>
  </si>
  <si>
    <t xml:space="preserve">Otros Gastos                                                                                        </t>
  </si>
  <si>
    <t xml:space="preserve">Intereses                                                                                           </t>
  </si>
  <si>
    <t xml:space="preserve">Otras Rentas                                                                                        </t>
  </si>
  <si>
    <t xml:space="preserve">Otros Gastos Corrientes                                                                             </t>
  </si>
  <si>
    <t xml:space="preserve">Al Sector Privado                                                                                   </t>
  </si>
  <si>
    <t xml:space="preserve">Al Sector Publico                                                                                   </t>
  </si>
  <si>
    <t xml:space="preserve">Al Sector Externo                                                                                   </t>
  </si>
  <si>
    <t xml:space="preserve">RESULTADO ECONÓMICO (I-II)                                                                          </t>
  </si>
  <si>
    <t xml:space="preserve">RECURSOS DE CAPITAL                                                                                 </t>
  </si>
  <si>
    <t xml:space="preserve">Recursos Propios de Capital                                                                         </t>
  </si>
  <si>
    <t xml:space="preserve">Ventas de Activos                                                                                   </t>
  </si>
  <si>
    <t xml:space="preserve">Disminución de Existencias                                                                          </t>
  </si>
  <si>
    <t xml:space="preserve">Incremento de las Depreciaciones y Amortizaciones Acumuladas                                        </t>
  </si>
  <si>
    <t xml:space="preserve">Transferencias de Capital                                                                           </t>
  </si>
  <si>
    <t xml:space="preserve">Disminución de la Inv. Financiera                                                                   </t>
  </si>
  <si>
    <t xml:space="preserve">Venta de Acciones y  Participaciones de Capital                                                     </t>
  </si>
  <si>
    <t xml:space="preserve">GASTOS DE CAPITAL                                                                                   </t>
  </si>
  <si>
    <t xml:space="preserve">Inversión Real Directa                                                                              </t>
  </si>
  <si>
    <t xml:space="preserve">Incremento de Existencias                                                                           </t>
  </si>
  <si>
    <t xml:space="preserve">Otras Inversiones Reales Directas                                                                   </t>
  </si>
  <si>
    <t xml:space="preserve">Inversión Financiera                                                                                </t>
  </si>
  <si>
    <t xml:space="preserve">TOTAL RECURSOS (I+IV)                                                                               </t>
  </si>
  <si>
    <t xml:space="preserve">TOTAL GASTOS (II+V)                                                                                 </t>
  </si>
  <si>
    <t xml:space="preserve">RESULTADO FINANCIERO                                                                                </t>
  </si>
  <si>
    <t xml:space="preserve">FUENTES FINANCIERAS                                                                                 </t>
  </si>
  <si>
    <t xml:space="preserve">Disminución de Disponibilidades                                                                     </t>
  </si>
  <si>
    <t xml:space="preserve">Disminución de las Inversiones Financieras Temporarias                                              </t>
  </si>
  <si>
    <t xml:space="preserve">Venta de Títulos y Valores                                                                          </t>
  </si>
  <si>
    <t xml:space="preserve">Disminución de Otros Activos Financieros                                                            </t>
  </si>
  <si>
    <t xml:space="preserve">Endeudamiento Publico e Incremento de Otros Pasivos                                                 </t>
  </si>
  <si>
    <t xml:space="preserve">Deuda Pública y Préstamos                                                                           </t>
  </si>
  <si>
    <t xml:space="preserve">Incremento de Otros Pasivos                                                                         </t>
  </si>
  <si>
    <t xml:space="preserve">Incremento de Previsiones                                                                           </t>
  </si>
  <si>
    <t xml:space="preserve">Incremento de Pasivos Diferidos                                                                     </t>
  </si>
  <si>
    <t xml:space="preserve">Incremento por  Pasivos no contabilizados                                                           </t>
  </si>
  <si>
    <t xml:space="preserve">Incremento de Fondos de Terceros                                                                    </t>
  </si>
  <si>
    <t xml:space="preserve">Deuda Exigible                                                                                      </t>
  </si>
  <si>
    <t xml:space="preserve">Otros Pasivos                                                                                       </t>
  </si>
  <si>
    <t xml:space="preserve">Incremento del Patrimonio                                                                           </t>
  </si>
  <si>
    <t xml:space="preserve">Desafectación de Deuda Exigible                                                                     </t>
  </si>
  <si>
    <t xml:space="preserve">Otros - A.R.E.A.                                                                                    </t>
  </si>
  <si>
    <t xml:space="preserve">APLICACIONES FINANCIERAS                                                                            </t>
  </si>
  <si>
    <t xml:space="preserve">Incremento de Disponibilidades                                                                      </t>
  </si>
  <si>
    <t xml:space="preserve">Incremento de Inversiones Financieras Temporarias                                                   </t>
  </si>
  <si>
    <t xml:space="preserve">Títulos, Valores y Aportes Capital                                                                  </t>
  </si>
  <si>
    <t xml:space="preserve">Transferencias a Cobrar                                                                             </t>
  </si>
  <si>
    <t xml:space="preserve">Incremento de Otros Activos Financieros                                                             </t>
  </si>
  <si>
    <t xml:space="preserve">Amortización de Deudas y Disminución de Otros Pasivos                                               </t>
  </si>
  <si>
    <t xml:space="preserve">Disminución de Otros Pasivos                                                                        </t>
  </si>
  <si>
    <t xml:space="preserve">Disminución de Pasivos Diferidos                                                                    </t>
  </si>
  <si>
    <t xml:space="preserve">Pago de Deuda Exigible                                                                              </t>
  </si>
  <si>
    <t xml:space="preserve">Fondos de Terceros                                                                                  </t>
  </si>
  <si>
    <t xml:space="preserve">Cancelación de Otros Pasivos                                                                        </t>
  </si>
  <si>
    <t xml:space="preserve">Disminución del Patrimonio                                                                          </t>
  </si>
  <si>
    <t xml:space="preserve">A.R.E.A.                                                                                            </t>
  </si>
  <si>
    <t>Total Rubro Inversiones Financ.</t>
  </si>
  <si>
    <t>Total Rubro Inversiones Financ. a L.P.</t>
  </si>
  <si>
    <t>Total Rubro Créditos a L.P.</t>
  </si>
  <si>
    <t>Total Rubro Bienes de Uso</t>
  </si>
  <si>
    <t>Total Rubro Bienes Inmateriales</t>
  </si>
  <si>
    <t>Total Patrimonio Institucional</t>
  </si>
  <si>
    <t>4</t>
  </si>
  <si>
    <t>5</t>
  </si>
  <si>
    <t>6</t>
  </si>
  <si>
    <t>8</t>
  </si>
  <si>
    <t>9</t>
  </si>
  <si>
    <t>16</t>
  </si>
  <si>
    <t>17</t>
  </si>
  <si>
    <t>18</t>
  </si>
  <si>
    <t>Referencias a Controles - Columna Presupuestario</t>
  </si>
  <si>
    <t>Ajustes por cambios de imputación presupuestaria que a su vez originan un ajuste contable + ajustes contables de cierre por incorporación de bienes de donaciones, subsidios de investigación o proyectos especiales.</t>
  </si>
  <si>
    <t>Totales Inversión Real Directa</t>
  </si>
  <si>
    <t>Totales Transferencias de Capital</t>
  </si>
  <si>
    <t>Totales Gastos de Capital</t>
  </si>
  <si>
    <t xml:space="preserve">Ajustes por incremento de existencia de Bienes de Uso por ej. puesta en marcha de Edificios vs. baja de Construcción en Proceso. </t>
  </si>
  <si>
    <r>
      <t xml:space="preserve">4- Las cifras de flujos presupuestarios y no presupuestarios surgen de la diferencia entre los totales de </t>
    </r>
    <r>
      <rPr>
        <b/>
        <sz val="11"/>
        <color indexed="8"/>
        <rFont val="Calibri"/>
        <family val="2"/>
      </rPr>
      <t>Inversión Real Directa de Gastos de Capital</t>
    </r>
    <r>
      <rPr>
        <sz val="11"/>
        <color indexed="8"/>
        <rFont val="Calibri"/>
        <family val="2"/>
      </rPr>
      <t xml:space="preserve"> (Incrementos de existencias + Otras Inv. Reales Directas por altas de Bienes de Uso del ejercicio) y las disminuciones de existencias de Bienes de Uso de </t>
    </r>
    <r>
      <rPr>
        <b/>
        <sz val="11"/>
        <color indexed="8"/>
        <rFont val="Calibri"/>
        <family val="2"/>
      </rPr>
      <t>Recursos de Capital</t>
    </r>
    <r>
      <rPr>
        <sz val="11"/>
        <color indexed="8"/>
        <rFont val="Calibri"/>
        <family val="2"/>
      </rPr>
      <t>, expuestas en las columnas de Rec/Deveng Presupuestario y No Presupuestario del Cuadro 10.1 AIF Consolidado.</t>
    </r>
  </si>
  <si>
    <t>Recaudado/devengado/no presupuestario</t>
  </si>
  <si>
    <t>2- Las cifras de flujos presupuestarios y no presupuestarios surgen de la diferencia entre incrementos (Aplic. Financieras) y disminuciones (Fuentes Financieras) de Inversiones Financieras (brutas), expuestas en las columnas de Rec/Deveng Presupuestario y No Presupuestario del Cuadro 10.1 AIF Consolidado.</t>
  </si>
  <si>
    <t>1- Las cifras de flujos presupuestarios y no presupuestarios surgen de la diferencia entre incrementos (Aplic. Financieras) y disminuciones (Fuentes Financieras) de Disponibilidades, expuestas en las columnas de Rec/Deveng Presupuestario y No Presupuestario del Cuadro 10.1 AIF Consolidado.</t>
  </si>
  <si>
    <t>Totales Transferencias del Sector Público</t>
  </si>
  <si>
    <t>Totales Recursos Propios de Capital</t>
  </si>
  <si>
    <t>Totales Recursos de Capital</t>
  </si>
  <si>
    <r>
      <t xml:space="preserve">5- La cifra del flujo no presupuestario surge de </t>
    </r>
    <r>
      <rPr>
        <b/>
        <sz val="11"/>
        <color indexed="8"/>
        <rFont val="Calibri"/>
        <family val="2"/>
      </rPr>
      <t>Recursos de Capital</t>
    </r>
    <r>
      <rPr>
        <sz val="11"/>
        <color indexed="8"/>
        <rFont val="Calibri"/>
        <family val="2"/>
      </rPr>
      <t xml:space="preserve"> por el incremento de las Depreciac. y Amortizaciones Acumuladas originado en las Amortizaciones del Ejercicio (Asientos contables especificos de cierre del ejercicio), expuesta en la columna de Rec/Deveng No Presupuestario del Cuadro 10.1 AIF Consolidado.</t>
    </r>
  </si>
  <si>
    <t>Las celdas destacadas en color azul contienen formulas y corresponden a los conceptos totalizadores de sumas parciales.</t>
  </si>
  <si>
    <t>Las celdas destacadas en color azul negrita contienen formulas y corresponden a los rubros totalizadores de conceptos.</t>
  </si>
  <si>
    <t>Las celdas destacadas en color verde y verde negrita contienen formulas y corresponden a la sumatoria de rubros totalizadores y determinación de resultados por diferencia entre Ingresos/Recursos y Gastos Corrientes/de Capital.</t>
  </si>
  <si>
    <t>Totales Fuentes Financieras</t>
  </si>
  <si>
    <t>Totales Aplicaciones Financieras</t>
  </si>
  <si>
    <t xml:space="preserve">Corresponde al Cobrado presupuestario del Ejercicio. </t>
  </si>
  <si>
    <t>Corresponde al Pagado presupuestario del Ejercicio.</t>
  </si>
  <si>
    <t>Totales Disminución Inversión Financiera</t>
  </si>
  <si>
    <t xml:space="preserve">Totales Endeudamiento Publico e Incremento de Otros Pasivos   </t>
  </si>
  <si>
    <t xml:space="preserve">Totales Incremento del Patrimonio                                                                           </t>
  </si>
  <si>
    <t>Totales Inversión Financiera</t>
  </si>
  <si>
    <t xml:space="preserve">Totales Amortización de Deudas y Disminución de Otros Pasivos       </t>
  </si>
  <si>
    <t xml:space="preserve">Totales Disminución del Patrimonio                                                                          </t>
  </si>
  <si>
    <t xml:space="preserve">Totales Incremento de Otros Pasivos (sumatoria parcial)           </t>
  </si>
  <si>
    <t>Se originan por los incrementos de saldos en Ctas.de Activo y las disminuciones en Ctas.de Pasivo</t>
  </si>
  <si>
    <t>Se originan por las disminuciones de saldos en Ctas.de Activo y los incrementos en Ctas.de Pasivo</t>
  </si>
  <si>
    <t>Totales Ingresos Corrientes</t>
  </si>
  <si>
    <t>Totales Gastos Corrientes</t>
  </si>
  <si>
    <t>Total Otros Activos a L.P.</t>
  </si>
  <si>
    <t>6- Las cifras de flujos presupuestarios y no presupuestarios de deudas (en especial los no presupuestarios por originarse en asientos contables) se exponen en forma discriminada por cuentas del Pasivo Corriente y No Corriente, mientras que en el Cuadro 10.1 - AIF las variaciones se muestran en las Fuentes Financieras (incrementos de Deuda, Otros Pasivos y Previsiones) y Aplicaciones Financiaras (disminuciones de Deuda, Otros Pasivos y Previsiones) en forma global por conceptos, por lo tanto debe comprobarse la variación neta de cada cuenta con el Mayor Contable de la misma y luego se cotejará (por las fórmulas consignadas en el cuadro) su coincidencia con la suma algebraica de los montos expuestos en las columnas de Rec/Deveng Presupuestario y No Presupuestario del Cuadro 10.1 AIF Consolidado.</t>
  </si>
  <si>
    <t xml:space="preserve">Cancelación de Previsones por Deudas </t>
  </si>
  <si>
    <t>Pago de Deuda Exigible de Ejercicios Anteriores.</t>
  </si>
  <si>
    <t>Otros ajustes específicos de cancelación de pasivos.</t>
  </si>
  <si>
    <t>Desafectación de Deuda Exigible de Ejercicios Anteriores.</t>
  </si>
  <si>
    <t>Totales Disminución de Otros Pasivos (sumatoria parcial)</t>
  </si>
  <si>
    <t xml:space="preserve">Cancelación presupuestaria de deuda a corto plazo devengada en el ejercicio y originada en Prestamos o Facilidades de Pago (AFIP). </t>
  </si>
  <si>
    <t>Disminución por la cancelación (pago o ajuste) de deudas en el ejercicio y por reclasificación de Deuda a Largo Plazo en Deuda a Corto Plazo.</t>
  </si>
  <si>
    <t>Incremento en el saldo de las cuentas del rubro Fondos de Terceros (Fondos en Garantía, Otros Fondos de Terceros, etc).</t>
  </si>
  <si>
    <t>Disminución en el saldo de las cuentas del rubro Fondos de Terceros (Fondos en Garantía, Otros Fondos de Terceros, etc).</t>
  </si>
  <si>
    <t>Transferencias a Cobrar devengadas en el ejercicio pendientes al cierre. Debe coincidir con el total de incrementos presupuestarios del Cuadro 7 - Anexo Créditos.</t>
  </si>
  <si>
    <t>3- Las cifras de flujos presupuestarios y no presupuestarios surgen de la diferencia entre los incrementos (Aplic. Financieras) por Transferencias a Cobrar devengadas durante el ejercicio y no recaudadas al cierre e Incrementos de Otros Activos Financieros y las disminuciones (Fuentes Financieras) de Otros Activos Financieros por cobro de Créditos existentes al cierre del ejercicio anterior, expuestas en las columnas de Rec/Deveng Presupuestario y No Presupuestario del Cuadro 10.1 AIF Consolidado.</t>
  </si>
  <si>
    <t xml:space="preserve">Ajustes contra la cuenta Resultados de Ejercicios Anteriores (saldo acreedor) por ej. recupero de recursos por desafectación de Deuda Exigible de ejercicios anteriores. </t>
  </si>
  <si>
    <t xml:space="preserve">Ajustes contra la cuenta Resultados de Ejercicios Anteriores (saldo deudor) </t>
  </si>
  <si>
    <t>Disminución de inversiones temporarias por cancelación de Plazos Fijos por ej.</t>
  </si>
  <si>
    <t>Incremento de inversiones temporarias por constitución de Plazos Fijos por ej.</t>
  </si>
  <si>
    <t>8- La cifra de flujos no presupuestarios (siempre se origina en asientos contables específicos) surge de la diferencia entre el Incremento de Fondos de Terceros (Fuentes Financieras) y la disminución de Fondos de Terceros (Aplicaciones Financiaras), expuestas en las columnas de Rec/Deveng No Presupuestario del Cuadro 10.1 AIF Consolidado.</t>
  </si>
  <si>
    <t>7- La cifra de flujos no presupuestarios (siempre se origina en asientos contables específicos) surge de la diferencia entre el Incremento de Previsiones (Fuentes Financieras) y Cancelación de Otros Pasivos (Aplicaciones Financiaras), expuestas en las columnas de Rec/Deveng No Presupuestario del Cuadro 10.1 AIF Consolidado.</t>
  </si>
  <si>
    <r>
      <t xml:space="preserve">9- Las cifras de flujos presupuestarios y no presupuestarios surgen de las Transferencias de Capital del Sector Público detalladas en el rubro </t>
    </r>
    <r>
      <rPr>
        <b/>
        <sz val="11"/>
        <color indexed="8"/>
        <rFont val="Calibri"/>
        <family val="2"/>
      </rPr>
      <t>Recursos de Capital</t>
    </r>
    <r>
      <rPr>
        <sz val="11"/>
        <color indexed="8"/>
        <rFont val="Calibri"/>
        <family val="2"/>
      </rPr>
      <t>, expuestas en las columnas de Rec/Deveng Presupuestario y No Presupuestario del Cuadro 10.1 AIF Consolidado.</t>
    </r>
  </si>
  <si>
    <t xml:space="preserve"> Resultado del Ejercicio (I-II)</t>
  </si>
  <si>
    <t>Total Ingresos Corrientes (I)</t>
  </si>
  <si>
    <t>Total Gastos Corrientes (II)</t>
  </si>
  <si>
    <t>11</t>
  </si>
  <si>
    <t>12</t>
  </si>
  <si>
    <t>13</t>
  </si>
  <si>
    <t>Transferencias de Capital devengadas según Resoluciones SPU u otros organismos detallados en la FF 11 del Cuadro 10.1.1.</t>
  </si>
  <si>
    <t>Transferencias de Capital devengadas según Resoluciones Universidad de incorporación de recursos en la FF 14 detalladas en Otras Fuentes de Financiamineto del Cuadro 10.1.1.</t>
  </si>
  <si>
    <t>Registro contable de Donaciones recibidas de terceros e incorporación de Bs de Uso de Proyectos de Investigación.</t>
  </si>
  <si>
    <t>10- La cifra de flujos no presupuestarios (siempre se origina en asientos contables específicos) surge de la diferencia entre el Incremento de Patrimonio (Fuentes Financieras) y la disminución del  Patrimonio (Aplicaciones Financiaras), expuestas en las columnas de Rec/Deveng No Presupuestario del Cuadro 10.1 AIF Consolidado.</t>
  </si>
  <si>
    <t>11- Las cifras de flujos presupuestarios y no presupuestarios surgen del concepto Venta de Bienes y Servicios de las Administraciones Públicas incluido en el rubro Ingresos Corrientes, expuestas en las columnas de Rec/Deveng Presupuestario y No Presupuestario del Cuadro 10.1 AIF Consolidado.</t>
  </si>
  <si>
    <t>12- Las cifras de flujos presupuestarios y no presupuestarios surgen del concepto Rentas de la Propiedad incluido en el rubro Ingresos Corrientes, expuestas en las columnas de Rec/Deveng Presupuestario y No Presupuestario del Cuadro 10.1 AIF Consolidado.</t>
  </si>
  <si>
    <t>13- Las cifras de flujos presupuestarios y no presupuestarios surgen de la sumatoria de las Transferencias Corrientes del Sector Público y Sector Privado (Ingresos Corrientes) y las Transferencias de Capital del Sector Privado (Recursos de Capital), expuestas en las columnas de Rec/Deveng Presupuestario y No Presupuestario del Cuadro 10.1 AIF Consolidado.</t>
  </si>
  <si>
    <t>14- Las cifras de flujos presupuestarios y no presupuestarios surgen del concepto Otros incluido en el rubro Ingresos Corrientes, expuestas en las columnas de Rec/Deveng Presupuestario y No Presupuestario del Cuadro 10.1 AIF Consolidado.</t>
  </si>
  <si>
    <t>15- Las cifras de flujos presupuestarios y no presupuestarios surgen de los conceptos incluidos en Gastos de Consumos (Remuneraciones, Bienes y Servicos, Depreciaciones, etc.) del rubro Gastos Corrientes, expuestas en las columnas de Rec/Deveng Presupuestario y No Presupuestario del Cuadro 10.1 AIF Consolidado.</t>
  </si>
  <si>
    <t>16- Las cifras de flujos presupuestarios y no presupuestarios surgen de los conceptos incluidos en Rentas de la Propiedad (Intereses, Otras Rentas) del rubro Gastos Corrientes, expuestas en las columnas de Rec/Deveng Presupuestario y No Presupuestario del Cuadro 10.1 AIF Consolidado.</t>
  </si>
  <si>
    <t>17- Las cifras de flujos presupuestarios y no presupuestarios surgen de los conceptos incluidos en Transferencias Corrientes (al Sector Privado, Publico, Externo) del rubro Gastos Corrientes, expuestas en las columnas de Rec/Deveng Presupuestario y No Presupuestario del Cuadro 10.1 AIF Consolidado.</t>
  </si>
  <si>
    <t>18- Las cifras de flujos presupuestarios y no presupuestarios surgen de los conceptos incluidos en Otros Gastos Corrientes del rubro Gastos Corrientes, expuestas en las columnas de Rec/Deveng Presupuestario y No Presupuestario del Cuadro 10.1 AIF Consolidado.</t>
  </si>
  <si>
    <t xml:space="preserve">Ajustes por cambios de imputación presupuestaria que a su vez originan un asiento contable + ajustes contables de cierre por baja de Bs. de Uso (perdida/desuso/donación) o activación de Contrucciones en Proceso como Edificios. </t>
  </si>
  <si>
    <t>Corresponde al recaudado por venta de bienes y servicios (Recursos Propios - Crédito FF 12)</t>
  </si>
  <si>
    <t>Corresponde a la recaudación de rentas producidas por colocaciones financieras por ej. Intereses Plazo Fijo (Recursos Propios - Crédito FF 12)</t>
  </si>
  <si>
    <t>Ajustes contables para registrar los ingresos por ventas no incorporados como créditos/recursos en la contabilidad presupuestaria al cierre del ejercicio.</t>
  </si>
  <si>
    <t>Ajustes contables para registrar el cobro de rentas no incorporadas como créditos/recursos en la contabilidad presupuestaria al cierre del ejercicio.</t>
  </si>
  <si>
    <t xml:space="preserve">Referencias a Controles - Columna No Presupuestario (las cifras surgen por diferencia entre los asientos de la Contabilidad Presupuestaria y la Contabilidad por Partida Doble </t>
  </si>
  <si>
    <t>Corresponde a las Transferencias Corrientes del Tesoro Nacional  devengadas en el ejercicio (Crédito FF 11) . Debería coincidir con el Subtotal de la columna "Transferencias Corrientes del Tesoro" del Cuadro 10.1.1.</t>
  </si>
  <si>
    <t>Ajustes contables para registrar transferencias no devengadas como créditos/recursos en la contabilidad presupuestaria al cierre del ejercicio.</t>
  </si>
  <si>
    <t>Corresponde a las Transferencias Corrientes provenientes de organismos del Sector Externo devengadas en el ejercicio (Crédito FF 21 o 22). Debería coincidir con el Subtotal de la columna "Transferencias Corrientes Crédito Externo" del Cuadro 10.1.1.</t>
  </si>
  <si>
    <t>Ajustes contables para registrar el cobro de otras rentas no incorporadas como créditos/recursos en la contabilidad presupuestaria al cierre del ejercicio.</t>
  </si>
  <si>
    <t>Corresponde al recaudado de ingresos originados en transferencias del Sector Privado por ej. prestaciones dinerarias, reintegros de fondos (Recursos Propios - Crédito FF 12) o Convenios con Bancos (Transferencias Internas - Crédito FF 14).</t>
  </si>
  <si>
    <t>Corresponde a la recaudación de otros ingresos por ej. cobro de cánon bancarios o reintegros por compensación (Recursos Propios - Crédito FF 12)</t>
  </si>
  <si>
    <t>Ajustes contables para reflejar el cobro de otros ingresos no incorporadas como créditos/recursos en la contabilidad presupuestaria al cierre del ejercicio.</t>
  </si>
  <si>
    <t>Ajustes contables para devengar gastos en Bienes de Consumo o Servicios no Personales sin ejecución presupuestaria o no registrados en la Contabilidad de Presupuestaria al cierre del ejercicio.</t>
  </si>
  <si>
    <t>Ajustes contables para devengar gastos en Remuneraciones sin ejecución presupuestaria o no registrados en la Contabilidad Presupuestaria al cierre del ejercicio.</t>
  </si>
  <si>
    <t>Corresponde a las Amortizaciones de Bienes de Uso devengadas en el Ejercicio.</t>
  </si>
  <si>
    <t>Ajustes contables para devengar gastos en concepto de intereses de financiación sin ejecución presupuestaria o ajustes contables específicos para ajustar el devengamiento de intereses adelantados a pagar.</t>
  </si>
  <si>
    <t>Ajustes contables para devengar gastos en Transferencias sin ejecución presupuestaria o no registrados en la Contabilidad Presupuestaria al cierre del ejercicio.</t>
  </si>
  <si>
    <t>Corresponde a la disminución de los saldos de Cuentas a Cobrar devengadas en Ejercicios Anteriores, en la que se incluye el cobro de transferencias del Tesoro pendientes al cierre del ejercicio anterior cobradas durante el ejercicio = columna disminuciones presupuestarias Cuadro 7 - Anexo Créditos .</t>
  </si>
  <si>
    <t>Constitución de Previsones contables por Deudas.</t>
  </si>
  <si>
    <t xml:space="preserve">Deuda exigible por OP devengadas no pagadas al cierre del ejercicio actual. </t>
  </si>
  <si>
    <t>Corresponde a la diferencia neta entre la deuda contable registrada en el ejercicio y la deuda exigible presupuestaria del ejercicio, la que se origina en asientos de ajustes  contables específicos.</t>
  </si>
  <si>
    <t>Corresponde al incremento de las cuentas de otros pasivos contables por el devengamiento de deudas en el ejercicio y de ajuste porreclasificación de Deuda a Largo Plazo en Deuda a Corto Plazo.</t>
  </si>
  <si>
    <t>Incremento de las cuentas de Amortizaciones Acumuladas por el monto de las Amortizaciones devengadas en el ejercicio.</t>
  </si>
  <si>
    <t xml:space="preserve">Corresponde al gasto devengado de ejecución presupuestaria del Inc. 5 - Transferencias por ej. becas, subsidios de investigación (sumatoria de todas las fuentes financieras). Debe coincidir con el total del Devengado Cuadro 10.1.2.1. (Consolidado) </t>
  </si>
  <si>
    <t xml:space="preserve">Corresponde  al gasto devengado de ejecución presupuestaria del Inc. 8 - Otros Gastos por ej. pérdidas originadas en operaciones cambiarias o ventas de bienes (sumatoria de todas las fuentes financieras). Debe coincidir con el total del Devengado Cuadro 10.1.2.1. (Consolidado) </t>
  </si>
  <si>
    <t xml:space="preserve">Corresponde al gasto devengado de ejecución presupuestaria del Inc. 7 - Servicios de la Deuda (sumatoria de todas las fuentes financieras). Debe coincidir con el total del Devengado Cuadro 10.1.2.1. (Consolidado) </t>
  </si>
  <si>
    <t xml:space="preserve">Corresponde al gasto devengado de ejecución presupuestaria del Inc. 2 - Bienes de Consumo e Inc. 3 - Servicios No Personales (sumatoria de todas las fuentes financieras). Debe coincidir con el total del Devengado Cuadro 10.1.2.1. (Consolidado) </t>
  </si>
  <si>
    <t xml:space="preserve">Corresponde al gasto devengado de ejecución presupuestaria del Inc. 1 - Gastos en Personal (sumatoria de todas las fuentes financieras). Debe coincidir con el total del Devengado Cuadro 10.1.2.1. (Consolidado) </t>
  </si>
  <si>
    <t xml:space="preserve">Corresponde al gasto devengado de ejecución presupuestaria del Inc. 4 - Bienes de Uso  (sumatoria de todas las fuentes financieras). Debe coincidir con el total del Devengado Cuadro 10.1.2.1. (Consolidado) </t>
  </si>
  <si>
    <t>Ajustes contables para devengar Otros Gastos sin ejecución presupuestaria o no registrados en la Contabilidad Presupuestaria al cierre del ejercicio.</t>
  </si>
  <si>
    <t>Corresponde a la diferencia neta entre los registros del mayor contable del ejercicio de las cuentas de Disponibilidades y el cobrado presupuestario del ejercicio, la que se origina en asientos de ajustes contables específicos.</t>
  </si>
  <si>
    <t>Corresponde a la diferencia neta entre los registros del mayor contable del ejercicio de las cuentas de Disponibilidades y el pagad presupuestario del ejercicio, la que se origina en asientos de ajustes contables específicos.</t>
  </si>
  <si>
    <r>
      <t xml:space="preserve">El presente instructivo fue elaborado para realizar los controles de integridad y consistencia del </t>
    </r>
    <r>
      <rPr>
        <b/>
        <sz val="11"/>
        <color indexed="8"/>
        <rFont val="Calibri"/>
        <family val="2"/>
      </rPr>
      <t xml:space="preserve">Cuadro 10.1 - AIF Consolidado </t>
    </r>
    <r>
      <rPr>
        <sz val="11"/>
        <color indexed="8"/>
        <rFont val="Calibri"/>
        <family val="2"/>
      </rPr>
      <t>mediante la reconstrucción de las cifras expuestas en el mismo, por lo cual deberá cargarse los importes en las celdas en color negro de las columnas Rec/Dev. Presupuestario y No Presupuestario verificando el origen y composición de los valores mediante la planilla AIF detallado (ahorro inversión financiamiento) que surge del apartado Contabilidad y dentro de este Cierre de Ejercicio del Sistema SIU Pilagá, que muestra el contenido de las variaciones desagregado por cuenta presupuestaria y cuenta contable (no presupuestario). Una vez ingresados los importes, el control de sumas se realizará automáticamente a través de las formulas.</t>
    </r>
  </si>
  <si>
    <r>
      <t xml:space="preserve">El presente instructivo del </t>
    </r>
    <r>
      <rPr>
        <b/>
        <sz val="12"/>
        <color indexed="8"/>
        <rFont val="Calibri"/>
        <family val="2"/>
      </rPr>
      <t>Cuadro 9 - Compatibilidad de EECC</t>
    </r>
    <r>
      <rPr>
        <sz val="11"/>
        <color indexed="8"/>
        <rFont val="Calibri"/>
        <family val="2"/>
      </rPr>
      <t xml:space="preserve"> contiene fórmulas y fue elaborado para verificar la composición y origen de las cifras expuestas en los Flujos Presupuestarios y No Presupuestarios con los datos detallados en el Cuadro 10.1 - AIF Consolidado (las celdas relacionadas de ambos cuadros han sido sombreadas con el mismo color), y para el control de consistencia de sumas y totales. </t>
    </r>
    <r>
      <rPr>
        <b/>
        <sz val="11"/>
        <color indexed="8"/>
        <rFont val="Calibri"/>
        <family val="2"/>
      </rPr>
      <t xml:space="preserve">Para realizar los controles solo deberán cargar los importes de los saldos al inicio de color negro, ya que los de color azul y los resaltados contienen formulas de sumatoria.  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</si>
</sst>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8">
    <font>
      <sz val="11"/>
      <color indexed="8"/>
      <name val="Calibri"/>
      <family val="0"/>
    </font>
    <font>
      <sz val="8"/>
      <color indexed="8"/>
      <name val="Calibri"/>
      <family val="0"/>
    </font>
    <font>
      <sz val="14"/>
      <color indexed="9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2"/>
    </font>
    <font>
      <b/>
      <sz val="7.5"/>
      <name val="Tahoma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7"/>
      <name val="Tahoma"/>
      <family val="2"/>
    </font>
    <font>
      <b/>
      <u val="single"/>
      <sz val="7.5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9"/>
      <color indexed="30"/>
      <name val="Calibri"/>
      <family val="2"/>
    </font>
    <font>
      <b/>
      <sz val="9"/>
      <color indexed="3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33CC"/>
      <name val="Calibri"/>
      <family val="2"/>
    </font>
    <font>
      <b/>
      <sz val="11"/>
      <color rgb="FF0033CC"/>
      <name val="Calibri"/>
      <family val="2"/>
    </font>
    <font>
      <sz val="9"/>
      <color rgb="FF0033CC"/>
      <name val="Calibri"/>
      <family val="2"/>
    </font>
    <font>
      <b/>
      <sz val="9"/>
      <color rgb="FF0033CC"/>
      <name val="Calibri"/>
      <family val="2"/>
    </font>
    <font>
      <sz val="11"/>
      <color rgb="FF008000"/>
      <name val="Calibri"/>
      <family val="2"/>
    </font>
    <font>
      <b/>
      <sz val="11"/>
      <color rgb="FF008000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3963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5" applyNumberFormat="0" applyFon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ill="1" applyBorder="1" applyAlignment="1" applyProtection="1">
      <alignment/>
      <protection/>
    </xf>
    <xf numFmtId="49" fontId="0" fillId="34" borderId="14" xfId="0" applyNumberFormat="1" applyFon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/>
    </xf>
    <xf numFmtId="49" fontId="0" fillId="35" borderId="14" xfId="0" applyNumberFormat="1" applyFont="1" applyFill="1" applyBorder="1" applyAlignment="1" applyProtection="1">
      <alignment horizontal="center"/>
      <protection/>
    </xf>
    <xf numFmtId="49" fontId="0" fillId="36" borderId="14" xfId="0" applyNumberFormat="1" applyFont="1" applyFill="1" applyBorder="1" applyAlignment="1" applyProtection="1">
      <alignment horizontal="center"/>
      <protection/>
    </xf>
    <xf numFmtId="4" fontId="0" fillId="36" borderId="10" xfId="0" applyNumberFormat="1" applyFill="1" applyBorder="1" applyAlignment="1" applyProtection="1">
      <alignment/>
      <protection/>
    </xf>
    <xf numFmtId="4" fontId="51" fillId="0" borderId="10" xfId="0" applyNumberFormat="1" applyFont="1" applyFill="1" applyBorder="1" applyAlignment="1" applyProtection="1">
      <alignment/>
      <protection/>
    </xf>
    <xf numFmtId="49" fontId="51" fillId="0" borderId="14" xfId="0" applyNumberFormat="1" applyFont="1" applyFill="1" applyBorder="1" applyAlignment="1" applyProtection="1">
      <alignment horizontal="center"/>
      <protection/>
    </xf>
    <xf numFmtId="0" fontId="1" fillId="0" borderId="0" xfId="48" applyFont="1" applyFill="1" applyAlignment="1" applyProtection="1">
      <alignment horizontal="left"/>
      <protection/>
    </xf>
    <xf numFmtId="4" fontId="0" fillId="0" borderId="0" xfId="48" applyNumberFormat="1" applyFill="1" applyProtection="1">
      <alignment/>
      <protection/>
    </xf>
    <xf numFmtId="0" fontId="0" fillId="0" borderId="0" xfId="48" applyFill="1" applyProtection="1">
      <alignment/>
      <protection/>
    </xf>
    <xf numFmtId="4" fontId="3" fillId="33" borderId="11" xfId="48" applyNumberFormat="1" applyFont="1" applyFill="1" applyBorder="1" applyAlignment="1" applyProtection="1">
      <alignment horizontal="center" vertical="center" wrapText="1"/>
      <protection/>
    </xf>
    <xf numFmtId="4" fontId="3" fillId="33" borderId="13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48" applyFill="1" applyBorder="1" applyProtection="1">
      <alignment/>
      <protection/>
    </xf>
    <xf numFmtId="4" fontId="0" fillId="0" borderId="10" xfId="48" applyNumberFormat="1" applyFill="1" applyBorder="1" applyProtection="1">
      <alignment/>
      <protection/>
    </xf>
    <xf numFmtId="4" fontId="0" fillId="0" borderId="12" xfId="48" applyNumberFormat="1" applyFill="1" applyBorder="1" applyProtection="1">
      <alignment/>
      <protection/>
    </xf>
    <xf numFmtId="4" fontId="0" fillId="36" borderId="10" xfId="48" applyNumberFormat="1" applyFill="1" applyBorder="1" applyProtection="1">
      <alignment/>
      <protection/>
    </xf>
    <xf numFmtId="4" fontId="0" fillId="34" borderId="10" xfId="48" applyNumberFormat="1" applyFill="1" applyBorder="1" applyProtection="1">
      <alignment/>
      <protection/>
    </xf>
    <xf numFmtId="4" fontId="0" fillId="35" borderId="10" xfId="48" applyNumberFormat="1" applyFill="1" applyBorder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Fill="1" applyBorder="1" applyAlignment="1" applyProtection="1">
      <alignment/>
      <protection/>
    </xf>
    <xf numFmtId="49" fontId="52" fillId="0" borderId="14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ill="1" applyBorder="1" applyAlignment="1" applyProtection="1">
      <alignment/>
      <protection/>
    </xf>
    <xf numFmtId="4" fontId="0" fillId="37" borderId="10" xfId="0" applyNumberFormat="1" applyFill="1" applyBorder="1" applyAlignment="1" applyProtection="1">
      <alignment/>
      <protection/>
    </xf>
    <xf numFmtId="49" fontId="0" fillId="37" borderId="14" xfId="0" applyNumberFormat="1" applyFont="1" applyFill="1" applyBorder="1" applyAlignment="1" applyProtection="1">
      <alignment horizontal="center"/>
      <protection/>
    </xf>
    <xf numFmtId="49" fontId="0" fillId="38" borderId="14" xfId="0" applyNumberFormat="1" applyFont="1" applyFill="1" applyBorder="1" applyAlignment="1" applyProtection="1">
      <alignment horizontal="center"/>
      <protection/>
    </xf>
    <xf numFmtId="49" fontId="0" fillId="11" borderId="14" xfId="0" applyNumberFormat="1" applyFont="1" applyFill="1" applyBorder="1" applyAlignment="1" applyProtection="1">
      <alignment horizontal="center"/>
      <protection/>
    </xf>
    <xf numFmtId="4" fontId="0" fillId="11" borderId="10" xfId="0" applyNumberFormat="1" applyFill="1" applyBorder="1" applyAlignment="1" applyProtection="1">
      <alignment/>
      <protection/>
    </xf>
    <xf numFmtId="49" fontId="0" fillId="39" borderId="14" xfId="0" applyNumberFormat="1" applyFont="1" applyFill="1" applyBorder="1" applyAlignment="1" applyProtection="1">
      <alignment horizontal="center"/>
      <protection/>
    </xf>
    <xf numFmtId="4" fontId="0" fillId="40" borderId="10" xfId="0" applyNumberFormat="1" applyFill="1" applyBorder="1" applyAlignment="1" applyProtection="1">
      <alignment/>
      <protection/>
    </xf>
    <xf numFmtId="4" fontId="0" fillId="37" borderId="10" xfId="48" applyNumberFormat="1" applyFill="1" applyBorder="1" applyProtection="1">
      <alignment/>
      <protection/>
    </xf>
    <xf numFmtId="0" fontId="7" fillId="0" borderId="14" xfId="48" applyFont="1" applyFill="1" applyBorder="1" applyProtection="1">
      <alignment/>
      <protection/>
    </xf>
    <xf numFmtId="0" fontId="7" fillId="0" borderId="14" xfId="48" applyFont="1" applyFill="1" applyBorder="1" applyAlignment="1" applyProtection="1">
      <alignment wrapText="1"/>
      <protection/>
    </xf>
    <xf numFmtId="49" fontId="0" fillId="41" borderId="14" xfId="0" applyNumberFormat="1" applyFont="1" applyFill="1" applyBorder="1" applyAlignment="1" applyProtection="1">
      <alignment horizontal="center"/>
      <protection/>
    </xf>
    <xf numFmtId="4" fontId="51" fillId="0" borderId="10" xfId="48" applyNumberFormat="1" applyFont="1" applyFill="1" applyBorder="1" applyProtection="1">
      <alignment/>
      <protection/>
    </xf>
    <xf numFmtId="0" fontId="53" fillId="0" borderId="14" xfId="48" applyFont="1" applyFill="1" applyBorder="1" applyProtection="1">
      <alignment/>
      <protection/>
    </xf>
    <xf numFmtId="4" fontId="0" fillId="41" borderId="10" xfId="48" applyNumberFormat="1" applyFill="1" applyBorder="1" applyProtection="1">
      <alignment/>
      <protection/>
    </xf>
    <xf numFmtId="4" fontId="52" fillId="0" borderId="11" xfId="48" applyNumberFormat="1" applyFont="1" applyFill="1" applyBorder="1" applyProtection="1">
      <alignment/>
      <protection/>
    </xf>
    <xf numFmtId="0" fontId="54" fillId="0" borderId="14" xfId="48" applyFont="1" applyFill="1" applyBorder="1" applyProtection="1">
      <alignment/>
      <protection/>
    </xf>
    <xf numFmtId="4" fontId="52" fillId="0" borderId="10" xfId="48" applyNumberFormat="1" applyFont="1" applyFill="1" applyBorder="1" applyProtection="1">
      <alignment/>
      <protection/>
    </xf>
    <xf numFmtId="4" fontId="0" fillId="42" borderId="10" xfId="0" applyNumberFormat="1" applyFill="1" applyBorder="1" applyAlignment="1" applyProtection="1">
      <alignment/>
      <protection/>
    </xf>
    <xf numFmtId="4" fontId="51" fillId="0" borderId="12" xfId="48" applyNumberFormat="1" applyFont="1" applyFill="1" applyBorder="1" applyProtection="1">
      <alignment/>
      <protection/>
    </xf>
    <xf numFmtId="4" fontId="9" fillId="0" borderId="12" xfId="48" applyNumberFormat="1" applyFont="1" applyFill="1" applyBorder="1" applyProtection="1">
      <alignment/>
      <protection/>
    </xf>
    <xf numFmtId="0" fontId="55" fillId="0" borderId="10" xfId="48" applyFont="1" applyFill="1" applyBorder="1" applyProtection="1">
      <alignment/>
      <protection/>
    </xf>
    <xf numFmtId="4" fontId="55" fillId="0" borderId="10" xfId="48" applyNumberFormat="1" applyFont="1" applyFill="1" applyBorder="1" applyProtection="1">
      <alignment/>
      <protection/>
    </xf>
    <xf numFmtId="4" fontId="56" fillId="0" borderId="10" xfId="48" applyNumberFormat="1" applyFont="1" applyFill="1" applyBorder="1" applyProtection="1">
      <alignment/>
      <protection/>
    </xf>
    <xf numFmtId="0" fontId="51" fillId="0" borderId="0" xfId="48" applyFont="1" applyFill="1" applyProtection="1">
      <alignment/>
      <protection/>
    </xf>
    <xf numFmtId="0" fontId="52" fillId="0" borderId="0" xfId="48" applyFont="1" applyFill="1" applyProtection="1">
      <alignment/>
      <protection/>
    </xf>
    <xf numFmtId="0" fontId="56" fillId="0" borderId="0" xfId="48" applyFont="1" applyFill="1" applyProtection="1">
      <alignment/>
      <protection/>
    </xf>
    <xf numFmtId="0" fontId="52" fillId="0" borderId="10" xfId="48" applyFont="1" applyFill="1" applyBorder="1" applyProtection="1">
      <alignment/>
      <protection/>
    </xf>
    <xf numFmtId="0" fontId="52" fillId="0" borderId="11" xfId="48" applyFont="1" applyFill="1" applyBorder="1" applyProtection="1">
      <alignment/>
      <protection/>
    </xf>
    <xf numFmtId="0" fontId="51" fillId="0" borderId="10" xfId="48" applyFont="1" applyFill="1" applyBorder="1" applyProtection="1">
      <alignment/>
      <protection/>
    </xf>
    <xf numFmtId="0" fontId="8" fillId="0" borderId="14" xfId="48" applyFont="1" applyFill="1" applyBorder="1" applyProtection="1">
      <alignment/>
      <protection/>
    </xf>
    <xf numFmtId="4" fontId="9" fillId="42" borderId="10" xfId="0" applyNumberFormat="1" applyFont="1" applyFill="1" applyBorder="1" applyAlignment="1" applyProtection="1">
      <alignment/>
      <protection/>
    </xf>
    <xf numFmtId="4" fontId="0" fillId="42" borderId="10" xfId="48" applyNumberFormat="1" applyFill="1" applyBorder="1" applyProtection="1">
      <alignment/>
      <protection/>
    </xf>
    <xf numFmtId="4" fontId="0" fillId="43" borderId="10" xfId="0" applyNumberFormat="1" applyFill="1" applyBorder="1" applyAlignment="1" applyProtection="1">
      <alignment/>
      <protection/>
    </xf>
    <xf numFmtId="4" fontId="0" fillId="43" borderId="10" xfId="48" applyNumberFormat="1" applyFill="1" applyBorder="1" applyProtection="1">
      <alignment/>
      <protection/>
    </xf>
    <xf numFmtId="4" fontId="0" fillId="44" borderId="10" xfId="0" applyNumberFormat="1" applyFill="1" applyBorder="1" applyAlignment="1" applyProtection="1">
      <alignment/>
      <protection/>
    </xf>
    <xf numFmtId="4" fontId="0" fillId="44" borderId="10" xfId="48" applyNumberFormat="1" applyFill="1" applyBorder="1" applyProtection="1">
      <alignment/>
      <protection/>
    </xf>
    <xf numFmtId="4" fontId="0" fillId="15" borderId="10" xfId="0" applyNumberFormat="1" applyFill="1" applyBorder="1" applyAlignment="1" applyProtection="1">
      <alignment/>
      <protection/>
    </xf>
    <xf numFmtId="4" fontId="0" fillId="15" borderId="10" xfId="48" applyNumberFormat="1" applyFill="1" applyBorder="1" applyProtection="1">
      <alignment/>
      <protection/>
    </xf>
    <xf numFmtId="49" fontId="0" fillId="45" borderId="14" xfId="0" applyNumberFormat="1" applyFont="1" applyFill="1" applyBorder="1" applyAlignment="1" applyProtection="1">
      <alignment horizontal="center"/>
      <protection/>
    </xf>
    <xf numFmtId="4" fontId="0" fillId="45" borderId="10" xfId="48" applyNumberFormat="1" applyFill="1" applyBorder="1" applyProtection="1">
      <alignment/>
      <protection/>
    </xf>
    <xf numFmtId="49" fontId="56" fillId="0" borderId="14" xfId="0" applyNumberFormat="1" applyFont="1" applyFill="1" applyBorder="1" applyAlignment="1" applyProtection="1">
      <alignment horizontal="center"/>
      <protection/>
    </xf>
    <xf numFmtId="49" fontId="0" fillId="46" borderId="14" xfId="0" applyNumberFormat="1" applyFont="1" applyFill="1" applyBorder="1" applyAlignment="1" applyProtection="1">
      <alignment horizontal="center"/>
      <protection/>
    </xf>
    <xf numFmtId="4" fontId="0" fillId="47" borderId="10" xfId="0" applyNumberFormat="1" applyFill="1" applyBorder="1" applyAlignment="1" applyProtection="1">
      <alignment/>
      <protection/>
    </xf>
    <xf numFmtId="4" fontId="0" fillId="48" borderId="10" xfId="0" applyNumberFormat="1" applyFill="1" applyBorder="1" applyAlignment="1" applyProtection="1">
      <alignment/>
      <protection/>
    </xf>
    <xf numFmtId="4" fontId="0" fillId="49" borderId="10" xfId="0" applyNumberFormat="1" applyFill="1" applyBorder="1" applyAlignment="1" applyProtection="1">
      <alignment/>
      <protection/>
    </xf>
    <xf numFmtId="49" fontId="0" fillId="49" borderId="14" xfId="0" applyNumberFormat="1" applyFont="1" applyFill="1" applyBorder="1" applyAlignment="1" applyProtection="1">
      <alignment horizontal="center"/>
      <protection/>
    </xf>
    <xf numFmtId="4" fontId="0" fillId="50" borderId="10" xfId="0" applyNumberFormat="1" applyFill="1" applyBorder="1" applyAlignment="1" applyProtection="1">
      <alignment/>
      <protection/>
    </xf>
    <xf numFmtId="49" fontId="0" fillId="50" borderId="14" xfId="0" applyNumberFormat="1" applyFont="1" applyFill="1" applyBorder="1" applyAlignment="1" applyProtection="1">
      <alignment horizontal="center"/>
      <protection/>
    </xf>
    <xf numFmtId="4" fontId="0" fillId="51" borderId="10" xfId="0" applyNumberFormat="1" applyFill="1" applyBorder="1" applyAlignment="1" applyProtection="1">
      <alignment/>
      <protection/>
    </xf>
    <xf numFmtId="49" fontId="0" fillId="51" borderId="14" xfId="0" applyNumberFormat="1" applyFont="1" applyFill="1" applyBorder="1" applyAlignment="1" applyProtection="1">
      <alignment horizontal="center"/>
      <protection/>
    </xf>
    <xf numFmtId="4" fontId="0" fillId="52" borderId="10" xfId="0" applyNumberFormat="1" applyFill="1" applyBorder="1" applyAlignment="1" applyProtection="1">
      <alignment/>
      <protection/>
    </xf>
    <xf numFmtId="49" fontId="0" fillId="52" borderId="14" xfId="0" applyNumberFormat="1" applyFont="1" applyFill="1" applyBorder="1" applyAlignment="1" applyProtection="1">
      <alignment horizontal="center"/>
      <protection/>
    </xf>
    <xf numFmtId="4" fontId="0" fillId="53" borderId="10" xfId="0" applyNumberFormat="1" applyFill="1" applyBorder="1" applyAlignment="1" applyProtection="1">
      <alignment/>
      <protection/>
    </xf>
    <xf numFmtId="49" fontId="0" fillId="53" borderId="14" xfId="0" applyNumberFormat="1" applyFont="1" applyFill="1" applyBorder="1" applyAlignment="1" applyProtection="1">
      <alignment horizontal="center"/>
      <protection/>
    </xf>
    <xf numFmtId="49" fontId="0" fillId="54" borderId="14" xfId="0" applyNumberFormat="1" applyFont="1" applyFill="1" applyBorder="1" applyAlignment="1" applyProtection="1">
      <alignment horizontal="center"/>
      <protection/>
    </xf>
    <xf numFmtId="4" fontId="0" fillId="54" borderId="10" xfId="48" applyNumberFormat="1" applyFill="1" applyBorder="1" applyProtection="1">
      <alignment/>
      <protection/>
    </xf>
    <xf numFmtId="4" fontId="0" fillId="51" borderId="10" xfId="48" applyNumberFormat="1" applyFill="1" applyBorder="1" applyProtection="1">
      <alignment/>
      <protection/>
    </xf>
    <xf numFmtId="4" fontId="0" fillId="50" borderId="10" xfId="48" applyNumberFormat="1" applyFill="1" applyBorder="1" applyProtection="1">
      <alignment/>
      <protection/>
    </xf>
    <xf numFmtId="4" fontId="0" fillId="53" borderId="10" xfId="48" applyNumberFormat="1" applyFill="1" applyBorder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9" fillId="0" borderId="12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9" fontId="0" fillId="55" borderId="14" xfId="0" applyNumberFormat="1" applyFont="1" applyFill="1" applyBorder="1" applyAlignment="1" applyProtection="1">
      <alignment horizontal="center"/>
      <protection/>
    </xf>
    <xf numFmtId="4" fontId="0" fillId="56" borderId="10" xfId="0" applyNumberFormat="1" applyFill="1" applyBorder="1" applyAlignment="1" applyProtection="1">
      <alignment/>
      <protection/>
    </xf>
    <xf numFmtId="49" fontId="0" fillId="56" borderId="14" xfId="0" applyNumberFormat="1" applyFont="1" applyFill="1" applyBorder="1" applyAlignment="1" applyProtection="1">
      <alignment horizontal="center"/>
      <protection/>
    </xf>
    <xf numFmtId="4" fontId="0" fillId="55" borderId="10" xfId="0" applyNumberFormat="1" applyFill="1" applyBorder="1" applyAlignment="1" applyProtection="1">
      <alignment/>
      <protection/>
    </xf>
    <xf numFmtId="0" fontId="7" fillId="0" borderId="14" xfId="48" applyFont="1" applyFill="1" applyBorder="1" applyAlignment="1" applyProtection="1">
      <alignment horizontal="justify" wrapText="1"/>
      <protection/>
    </xf>
    <xf numFmtId="0" fontId="13" fillId="0" borderId="0" xfId="0" applyFont="1" applyFill="1" applyAlignment="1" applyProtection="1">
      <alignment/>
      <protection/>
    </xf>
    <xf numFmtId="0" fontId="9" fillId="56" borderId="0" xfId="0" applyFont="1" applyFill="1" applyAlignment="1" applyProtection="1">
      <alignment horizontal="justify" wrapText="1"/>
      <protection/>
    </xf>
    <xf numFmtId="0" fontId="0" fillId="42" borderId="0" xfId="0" applyFont="1" applyFill="1" applyAlignment="1" applyProtection="1">
      <alignment horizontal="justify" wrapText="1"/>
      <protection/>
    </xf>
    <xf numFmtId="0" fontId="0" fillId="0" borderId="0" xfId="0" applyFont="1" applyFill="1" applyAlignment="1" applyProtection="1">
      <alignment horizontal="justify" wrapText="1"/>
      <protection/>
    </xf>
    <xf numFmtId="0" fontId="0" fillId="44" borderId="0" xfId="0" applyFont="1" applyFill="1" applyAlignment="1" applyProtection="1">
      <alignment horizontal="justify" wrapText="1"/>
      <protection/>
    </xf>
    <xf numFmtId="0" fontId="0" fillId="43" borderId="0" xfId="0" applyFont="1" applyFill="1" applyAlignment="1" applyProtection="1">
      <alignment horizontal="justify" wrapText="1"/>
      <protection/>
    </xf>
    <xf numFmtId="0" fontId="9" fillId="49" borderId="0" xfId="0" applyFont="1" applyFill="1" applyAlignment="1" applyProtection="1">
      <alignment horizontal="justify" wrapText="1"/>
      <protection/>
    </xf>
    <xf numFmtId="0" fontId="9" fillId="50" borderId="0" xfId="0" applyFont="1" applyFill="1" applyAlignment="1" applyProtection="1">
      <alignment horizontal="justify" wrapText="1"/>
      <protection/>
    </xf>
    <xf numFmtId="0" fontId="9" fillId="51" borderId="0" xfId="0" applyFont="1" applyFill="1" applyAlignment="1" applyProtection="1">
      <alignment horizontal="justify" wrapText="1"/>
      <protection/>
    </xf>
    <xf numFmtId="0" fontId="9" fillId="55" borderId="0" xfId="0" applyFont="1" applyFill="1" applyAlignment="1" applyProtection="1">
      <alignment horizontal="justify" wrapText="1"/>
      <protection/>
    </xf>
    <xf numFmtId="0" fontId="9" fillId="52" borderId="0" xfId="0" applyFont="1" applyFill="1" applyAlignment="1" applyProtection="1">
      <alignment horizontal="justify" wrapText="1"/>
      <protection/>
    </xf>
    <xf numFmtId="0" fontId="2" fillId="57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justify" wrapText="1"/>
      <protection/>
    </xf>
    <xf numFmtId="0" fontId="0" fillId="35" borderId="0" xfId="0" applyFont="1" applyFill="1" applyAlignment="1" applyProtection="1">
      <alignment horizontal="justify" wrapText="1"/>
      <protection/>
    </xf>
    <xf numFmtId="0" fontId="0" fillId="36" borderId="0" xfId="0" applyFont="1" applyFill="1" applyAlignment="1" applyProtection="1">
      <alignment horizontal="justify" wrapText="1"/>
      <protection/>
    </xf>
    <xf numFmtId="0" fontId="0" fillId="41" borderId="0" xfId="0" applyFont="1" applyFill="1" applyAlignment="1" applyProtection="1">
      <alignment horizontal="justify" wrapText="1"/>
      <protection/>
    </xf>
    <xf numFmtId="0" fontId="0" fillId="45" borderId="0" xfId="0" applyFont="1" applyFill="1" applyAlignment="1" applyProtection="1">
      <alignment horizontal="justify" wrapText="1"/>
      <protection/>
    </xf>
    <xf numFmtId="0" fontId="0" fillId="46" borderId="0" xfId="0" applyFont="1" applyFill="1" applyAlignment="1" applyProtection="1">
      <alignment horizontal="justify" wrapText="1"/>
      <protection/>
    </xf>
    <xf numFmtId="0" fontId="9" fillId="54" borderId="0" xfId="0" applyFont="1" applyFill="1" applyAlignment="1" applyProtection="1">
      <alignment horizontal="justify" wrapText="1"/>
      <protection/>
    </xf>
    <xf numFmtId="0" fontId="9" fillId="53" borderId="0" xfId="0" applyFont="1" applyFill="1" applyAlignment="1" applyProtection="1">
      <alignment horizontal="justify" wrapText="1"/>
      <protection/>
    </xf>
    <xf numFmtId="0" fontId="0" fillId="37" borderId="0" xfId="0" applyFont="1" applyFill="1" applyAlignment="1" applyProtection="1">
      <alignment horizontal="justify" wrapText="1"/>
      <protection/>
    </xf>
    <xf numFmtId="0" fontId="2" fillId="57" borderId="14" xfId="48" applyFont="1" applyFill="1" applyBorder="1" applyAlignment="1" applyProtection="1">
      <alignment horizontal="center"/>
      <protection/>
    </xf>
    <xf numFmtId="0" fontId="0" fillId="0" borderId="0" xfId="48" applyFill="1" applyAlignment="1" applyProtection="1">
      <alignment horizontal="justify" wrapText="1"/>
      <protection/>
    </xf>
    <xf numFmtId="0" fontId="8" fillId="0" borderId="15" xfId="48" applyFont="1" applyFill="1" applyBorder="1" applyAlignment="1" applyProtection="1">
      <alignment horizontal="justify" vertical="center" wrapText="1"/>
      <protection/>
    </xf>
    <xf numFmtId="0" fontId="8" fillId="0" borderId="16" xfId="48" applyFont="1" applyFill="1" applyBorder="1" applyAlignment="1" applyProtection="1">
      <alignment horizontal="justify" vertical="center" wrapText="1"/>
      <protection/>
    </xf>
    <xf numFmtId="0" fontId="7" fillId="0" borderId="15" xfId="48" applyFont="1" applyFill="1" applyBorder="1" applyAlignment="1" applyProtection="1">
      <alignment horizontal="justify" vertical="center" wrapText="1"/>
      <protection/>
    </xf>
    <xf numFmtId="0" fontId="0" fillId="0" borderId="16" xfId="0" applyFill="1" applyBorder="1" applyAlignment="1" applyProtection="1">
      <alignment vertical="center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E6E6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5.421875" style="0" customWidth="1"/>
    <col min="2" max="6" width="14.7109375" style="0" customWidth="1"/>
    <col min="7" max="7" width="33.140625" style="0" customWidth="1"/>
    <col min="8" max="8" width="11.57421875" style="0" customWidth="1"/>
  </cols>
  <sheetData>
    <row r="1" spans="1:7" ht="60.75" customHeight="1">
      <c r="A1" s="107" t="s">
        <v>293</v>
      </c>
      <c r="B1" s="107"/>
      <c r="C1" s="107"/>
      <c r="D1" s="107"/>
      <c r="E1" s="107"/>
      <c r="F1" s="107"/>
      <c r="G1" s="107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spans="1:7" ht="19.5" customHeight="1">
      <c r="A7" s="115" t="s">
        <v>0</v>
      </c>
      <c r="B7" s="115"/>
      <c r="C7" s="115"/>
      <c r="D7" s="115"/>
      <c r="E7" s="115"/>
      <c r="F7" s="115"/>
      <c r="G7" s="115"/>
    </row>
    <row r="8" spans="1:7" ht="29.25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6" t="s">
        <v>76</v>
      </c>
    </row>
    <row r="9" spans="1:7" ht="15">
      <c r="A9" s="2" t="s">
        <v>7</v>
      </c>
      <c r="B9" s="27">
        <f>+B10+B13+B16+B19+B20+B21</f>
        <v>115296396.69</v>
      </c>
      <c r="C9" s="27">
        <f>+C10+C13+C16+C19+C20+C21</f>
        <v>100041067.38</v>
      </c>
      <c r="D9" s="27">
        <f>+D10+D13+D16+D19+D20+D21</f>
        <v>-58214459.16</v>
      </c>
      <c r="E9" s="27">
        <f>+E10+E13+E16+E19+E20+E21</f>
        <v>41826608.22</v>
      </c>
      <c r="F9" s="27">
        <f>+F10+F13+F16+F19+F20+F21</f>
        <v>157123004.91</v>
      </c>
      <c r="G9" s="28" t="s">
        <v>77</v>
      </c>
    </row>
    <row r="10" spans="1:7" ht="15">
      <c r="A10" s="2" t="s">
        <v>8</v>
      </c>
      <c r="B10" s="14">
        <f>SUM(B11:B12)</f>
        <v>12331908.19</v>
      </c>
      <c r="C10" s="14">
        <f>SUM(C11:C12)</f>
        <v>184769.37999999523</v>
      </c>
      <c r="D10" s="14">
        <f>SUM(D11:D12)</f>
        <v>32377092.47</v>
      </c>
      <c r="E10" s="14">
        <f>SUM(E11:E12)</f>
        <v>32561861.849999994</v>
      </c>
      <c r="F10" s="14">
        <f>SUM(F11:F12)</f>
        <v>44893770.03999999</v>
      </c>
      <c r="G10" s="15" t="s">
        <v>78</v>
      </c>
    </row>
    <row r="11" spans="1:7" ht="15">
      <c r="A11" s="2" t="s">
        <v>9</v>
      </c>
      <c r="B11" s="3">
        <v>12331908.19</v>
      </c>
      <c r="C11" s="8">
        <f>+AIF!B86-AIF!B68</f>
        <v>184769.37999999523</v>
      </c>
      <c r="D11" s="8">
        <f>+AIF!C86-AIF!C68</f>
        <v>32377092.47</v>
      </c>
      <c r="E11" s="3">
        <f>SUM(C11:D11)</f>
        <v>32561861.849999994</v>
      </c>
      <c r="F11" s="5">
        <f>+B11+E11</f>
        <v>44893770.03999999</v>
      </c>
      <c r="G11" s="9" t="s">
        <v>92</v>
      </c>
    </row>
    <row r="12" spans="1:7" ht="15">
      <c r="A12" s="2" t="s">
        <v>10</v>
      </c>
      <c r="B12" s="3">
        <v>0</v>
      </c>
      <c r="C12" s="3">
        <v>0</v>
      </c>
      <c r="D12" s="3">
        <v>0</v>
      </c>
      <c r="E12" s="3">
        <f>SUM(C12:D12)</f>
        <v>0</v>
      </c>
      <c r="F12" s="5">
        <f>+B12+E12</f>
        <v>0</v>
      </c>
      <c r="G12" s="7"/>
    </row>
    <row r="13" spans="1:7" ht="15">
      <c r="A13" s="2" t="s">
        <v>11</v>
      </c>
      <c r="B13" s="14">
        <f>SUM(B14:B15)</f>
        <v>12105481.96</v>
      </c>
      <c r="C13" s="14">
        <f>SUM(C14:C15)</f>
        <v>0</v>
      </c>
      <c r="D13" s="14">
        <f>SUM(D14:D15)</f>
        <v>-6635641.89</v>
      </c>
      <c r="E13" s="14">
        <f>SUM(E14:E15)</f>
        <v>-6635641.89</v>
      </c>
      <c r="F13" s="14">
        <f>SUM(F14:F15)</f>
        <v>5469840.070000001</v>
      </c>
      <c r="G13" s="15" t="s">
        <v>175</v>
      </c>
    </row>
    <row r="14" spans="1:7" ht="15">
      <c r="A14" s="2" t="s">
        <v>12</v>
      </c>
      <c r="B14" s="3">
        <v>12105481.96</v>
      </c>
      <c r="C14" s="10">
        <f>+AIF!B87-AIF!B69</f>
        <v>0</v>
      </c>
      <c r="D14" s="10">
        <f>+AIF!C87-AIF!C69</f>
        <v>-6635641.89</v>
      </c>
      <c r="E14" s="3">
        <f>SUM(C14:D14)</f>
        <v>-6635641.89</v>
      </c>
      <c r="F14" s="5">
        <f>+B14+E14</f>
        <v>5469840.070000001</v>
      </c>
      <c r="G14" s="11" t="s">
        <v>94</v>
      </c>
    </row>
    <row r="15" spans="1:7" ht="15">
      <c r="A15" s="2" t="s">
        <v>10</v>
      </c>
      <c r="B15" s="3">
        <v>0</v>
      </c>
      <c r="C15" s="3">
        <v>0</v>
      </c>
      <c r="D15" s="3">
        <v>0</v>
      </c>
      <c r="E15" s="3">
        <f>SUM(C15:D15)</f>
        <v>0</v>
      </c>
      <c r="F15" s="5">
        <f>+B15+E15</f>
        <v>0</v>
      </c>
      <c r="G15" s="7"/>
    </row>
    <row r="16" spans="1:7" ht="15">
      <c r="A16" s="2" t="s">
        <v>13</v>
      </c>
      <c r="B16" s="14">
        <f>SUM(B17:B18)</f>
        <v>90856511.16</v>
      </c>
      <c r="C16" s="14">
        <f>SUM(C17:C18)</f>
        <v>99856298</v>
      </c>
      <c r="D16" s="14">
        <f>SUM(D17:D18)</f>
        <v>-83955909.74</v>
      </c>
      <c r="E16" s="14">
        <f>SUM(E17:E18)</f>
        <v>15900388.260000005</v>
      </c>
      <c r="F16" s="14">
        <f>SUM(F17:F18)</f>
        <v>106756899.42</v>
      </c>
      <c r="G16" s="15" t="s">
        <v>79</v>
      </c>
    </row>
    <row r="17" spans="1:7" ht="15">
      <c r="A17" s="2" t="s">
        <v>14</v>
      </c>
      <c r="B17" s="3">
        <v>90856511.16</v>
      </c>
      <c r="C17" s="13">
        <f>+AIF!B89+AIF!B90-AIF!B71</f>
        <v>99856298</v>
      </c>
      <c r="D17" s="13">
        <f>+AIF!C89+AIF!C90-AIF!C71</f>
        <v>-83955909.74</v>
      </c>
      <c r="E17" s="3">
        <f>SUM(C17:D17)</f>
        <v>15900388.260000005</v>
      </c>
      <c r="F17" s="5">
        <f>+B17+E17</f>
        <v>106756899.42</v>
      </c>
      <c r="G17" s="12" t="s">
        <v>95</v>
      </c>
    </row>
    <row r="18" spans="1:7" ht="15">
      <c r="A18" s="2" t="s">
        <v>10</v>
      </c>
      <c r="B18" s="3">
        <v>0</v>
      </c>
      <c r="C18" s="3">
        <v>0</v>
      </c>
      <c r="D18" s="3">
        <v>0</v>
      </c>
      <c r="E18" s="3">
        <f>SUM(C18:D18)</f>
        <v>0</v>
      </c>
      <c r="F18" s="5">
        <f>+B18+E18</f>
        <v>0</v>
      </c>
      <c r="G18" s="7"/>
    </row>
    <row r="19" spans="1:7" ht="15">
      <c r="A19" s="2" t="s">
        <v>15</v>
      </c>
      <c r="B19" s="95">
        <v>0</v>
      </c>
      <c r="C19" s="95">
        <v>0</v>
      </c>
      <c r="D19" s="95">
        <v>0</v>
      </c>
      <c r="E19" s="95">
        <f>SUM(C19:D19)</f>
        <v>0</v>
      </c>
      <c r="F19" s="96">
        <f>+B19+E19</f>
        <v>0</v>
      </c>
      <c r="G19" s="97" t="s">
        <v>80</v>
      </c>
    </row>
    <row r="20" spans="1:7" ht="15">
      <c r="A20" s="2" t="s">
        <v>16</v>
      </c>
      <c r="B20" s="95">
        <v>0</v>
      </c>
      <c r="C20" s="95">
        <v>0</v>
      </c>
      <c r="D20" s="95">
        <v>0</v>
      </c>
      <c r="E20" s="95">
        <f>SUM(C20:D20)</f>
        <v>0</v>
      </c>
      <c r="F20" s="96">
        <f>+B20+E20</f>
        <v>0</v>
      </c>
      <c r="G20" s="97" t="s">
        <v>81</v>
      </c>
    </row>
    <row r="21" spans="1:7" ht="15">
      <c r="A21" s="2" t="s">
        <v>17</v>
      </c>
      <c r="B21" s="95">
        <v>2495.38</v>
      </c>
      <c r="C21" s="95">
        <v>0</v>
      </c>
      <c r="D21" s="95">
        <v>0</v>
      </c>
      <c r="E21" s="95">
        <f>SUM(C21:D21)</f>
        <v>0</v>
      </c>
      <c r="F21" s="96">
        <f>+B21+E21</f>
        <v>2495.38</v>
      </c>
      <c r="G21" s="97" t="s">
        <v>82</v>
      </c>
    </row>
    <row r="22" spans="1:7" ht="15">
      <c r="A22" s="2" t="s">
        <v>18</v>
      </c>
      <c r="B22" s="29">
        <f>+B23+B26+B29+B32+B35</f>
        <v>57826332.749999985</v>
      </c>
      <c r="C22" s="29">
        <f>+C23+C26+C29+C32+C35</f>
        <v>14229463.32</v>
      </c>
      <c r="D22" s="29">
        <f>+D23+D26+D29+D32+D35</f>
        <v>-5512358.92</v>
      </c>
      <c r="E22" s="29">
        <f>+E23+E26+E29+E32+E35</f>
        <v>8717104.4</v>
      </c>
      <c r="F22" s="29">
        <f>+F23+F26+F29+F32+F35</f>
        <v>66543437.14999999</v>
      </c>
      <c r="G22" s="30" t="s">
        <v>83</v>
      </c>
    </row>
    <row r="23" spans="1:7" ht="15">
      <c r="A23" s="2" t="s">
        <v>19</v>
      </c>
      <c r="B23" s="14">
        <f>SUM(B24:B25)</f>
        <v>0</v>
      </c>
      <c r="C23" s="14">
        <f>SUM(C24:C25)</f>
        <v>0</v>
      </c>
      <c r="D23" s="14">
        <f>SUM(D24:D25)</f>
        <v>0</v>
      </c>
      <c r="E23" s="14">
        <f>SUM(E24:E25)</f>
        <v>0</v>
      </c>
      <c r="F23" s="14">
        <f>SUM(F24:F25)</f>
        <v>0</v>
      </c>
      <c r="G23" s="15" t="s">
        <v>177</v>
      </c>
    </row>
    <row r="24" spans="1:7" ht="15">
      <c r="A24" s="2" t="s">
        <v>14</v>
      </c>
      <c r="B24" s="3">
        <v>0</v>
      </c>
      <c r="C24" s="3">
        <v>0</v>
      </c>
      <c r="D24" s="3">
        <v>0</v>
      </c>
      <c r="E24" s="3">
        <f>SUM(C24:D24)</f>
        <v>0</v>
      </c>
      <c r="F24" s="5">
        <f>+B24+E24</f>
        <v>0</v>
      </c>
      <c r="G24" s="7"/>
    </row>
    <row r="25" spans="1:7" ht="15">
      <c r="A25" s="2" t="s">
        <v>10</v>
      </c>
      <c r="B25" s="3">
        <v>0</v>
      </c>
      <c r="C25" s="3">
        <v>0</v>
      </c>
      <c r="D25" s="3">
        <v>0</v>
      </c>
      <c r="E25" s="3">
        <f>SUM(C25:D25)</f>
        <v>0</v>
      </c>
      <c r="F25" s="5">
        <f>+B25+E25</f>
        <v>0</v>
      </c>
      <c r="G25" s="7"/>
    </row>
    <row r="26" spans="1:7" ht="15">
      <c r="A26" s="2" t="s">
        <v>20</v>
      </c>
      <c r="B26" s="14">
        <f>SUM(B27:B28)</f>
        <v>0</v>
      </c>
      <c r="C26" s="14">
        <f>SUM(C27:C28)</f>
        <v>0</v>
      </c>
      <c r="D26" s="14">
        <f>SUM(D27:D28)</f>
        <v>0</v>
      </c>
      <c r="E26" s="14">
        <f>SUM(E27:E28)</f>
        <v>0</v>
      </c>
      <c r="F26" s="14">
        <f>SUM(F27:F28)</f>
        <v>0</v>
      </c>
      <c r="G26" s="15" t="s">
        <v>176</v>
      </c>
    </row>
    <row r="27" spans="1:7" ht="15">
      <c r="A27" s="2" t="s">
        <v>12</v>
      </c>
      <c r="B27" s="3">
        <v>0</v>
      </c>
      <c r="C27" s="3">
        <v>0</v>
      </c>
      <c r="D27" s="3">
        <v>0</v>
      </c>
      <c r="E27" s="3">
        <f>SUM(C27:D27)</f>
        <v>0</v>
      </c>
      <c r="F27" s="5">
        <f>+B27+E27</f>
        <v>0</v>
      </c>
      <c r="G27" s="7"/>
    </row>
    <row r="28" spans="1:7" ht="15">
      <c r="A28" s="2" t="s">
        <v>10</v>
      </c>
      <c r="B28" s="3">
        <v>0</v>
      </c>
      <c r="C28" s="3">
        <v>0</v>
      </c>
      <c r="D28" s="3">
        <v>0</v>
      </c>
      <c r="E28" s="3">
        <f>SUM(C28:D28)</f>
        <v>0</v>
      </c>
      <c r="F28" s="5">
        <f>+B28+E28</f>
        <v>0</v>
      </c>
      <c r="G28" s="7"/>
    </row>
    <row r="29" spans="1:7" ht="15">
      <c r="A29" s="2" t="s">
        <v>21</v>
      </c>
      <c r="B29" s="14">
        <f>SUM(B30:B31)</f>
        <v>57826332.749999985</v>
      </c>
      <c r="C29" s="14">
        <f>SUM(C30:C31)</f>
        <v>14229463.32</v>
      </c>
      <c r="D29" s="14">
        <f>SUM(D30:D31)</f>
        <v>-5512358.92</v>
      </c>
      <c r="E29" s="14">
        <f>SUM(E30:E31)</f>
        <v>8717104.4</v>
      </c>
      <c r="F29" s="14">
        <f>SUM(F30:F31)</f>
        <v>66543437.14999999</v>
      </c>
      <c r="G29" s="15" t="s">
        <v>178</v>
      </c>
    </row>
    <row r="30" spans="1:7" ht="15">
      <c r="A30" s="2" t="s">
        <v>22</v>
      </c>
      <c r="B30" s="3">
        <v>89778368.55999999</v>
      </c>
      <c r="C30" s="35">
        <f>+AIF!B57</f>
        <v>14229463.32</v>
      </c>
      <c r="D30" s="35">
        <f>+AIF!C57-AIF!C43</f>
        <v>344119.01</v>
      </c>
      <c r="E30" s="3">
        <f>SUM(C30:D30)</f>
        <v>14573582.33</v>
      </c>
      <c r="F30" s="5">
        <f>+B30+E30</f>
        <v>104351950.88999999</v>
      </c>
      <c r="G30" s="46" t="s">
        <v>181</v>
      </c>
    </row>
    <row r="31" spans="1:7" ht="15">
      <c r="A31" s="2" t="s">
        <v>23</v>
      </c>
      <c r="B31" s="3">
        <v>-31952035.81</v>
      </c>
      <c r="C31" s="3">
        <v>0</v>
      </c>
      <c r="D31" s="36">
        <f>-AIF!C44</f>
        <v>-5856477.93</v>
      </c>
      <c r="E31" s="3">
        <f>SUM(C31:D31)</f>
        <v>-5856477.93</v>
      </c>
      <c r="F31" s="5">
        <f>+B31+E31</f>
        <v>-37808513.739999995</v>
      </c>
      <c r="G31" s="37" t="s">
        <v>182</v>
      </c>
    </row>
    <row r="32" spans="1:7" ht="15">
      <c r="A32" s="2" t="s">
        <v>24</v>
      </c>
      <c r="B32" s="14">
        <f>SUM(B33:B34)</f>
        <v>0</v>
      </c>
      <c r="C32" s="14">
        <f>SUM(C33:C34)</f>
        <v>0</v>
      </c>
      <c r="D32" s="14">
        <f>SUM(D33:D34)</f>
        <v>0</v>
      </c>
      <c r="E32" s="14">
        <f>SUM(E33:E34)</f>
        <v>0</v>
      </c>
      <c r="F32" s="14">
        <f>SUM(F33:F34)</f>
        <v>0</v>
      </c>
      <c r="G32" s="15" t="s">
        <v>179</v>
      </c>
    </row>
    <row r="33" spans="1:7" ht="15">
      <c r="A33" s="2" t="s">
        <v>25</v>
      </c>
      <c r="B33" s="3">
        <v>0</v>
      </c>
      <c r="C33" s="3">
        <v>0</v>
      </c>
      <c r="D33" s="3">
        <v>0</v>
      </c>
      <c r="E33" s="3">
        <f>SUM(C33:D33)</f>
        <v>0</v>
      </c>
      <c r="F33" s="5">
        <f>+B33+E33</f>
        <v>0</v>
      </c>
      <c r="G33" s="7"/>
    </row>
    <row r="34" spans="1:7" ht="15">
      <c r="A34" s="2" t="s">
        <v>26</v>
      </c>
      <c r="B34" s="3">
        <v>0</v>
      </c>
      <c r="C34" s="3">
        <v>0</v>
      </c>
      <c r="D34" s="3">
        <v>0</v>
      </c>
      <c r="E34" s="3">
        <f>SUM(C34:D34)</f>
        <v>0</v>
      </c>
      <c r="F34" s="5">
        <f>+B34+E34</f>
        <v>0</v>
      </c>
      <c r="G34" s="7"/>
    </row>
    <row r="35" spans="1:7" ht="15">
      <c r="A35" s="2" t="s">
        <v>27</v>
      </c>
      <c r="B35" s="95">
        <v>0</v>
      </c>
      <c r="C35" s="95">
        <v>0</v>
      </c>
      <c r="D35" s="95">
        <v>0</v>
      </c>
      <c r="E35" s="95">
        <f>SUM(C35:D35)</f>
        <v>0</v>
      </c>
      <c r="F35" s="96">
        <f>+B35+E35</f>
        <v>0</v>
      </c>
      <c r="G35" s="97" t="s">
        <v>221</v>
      </c>
    </row>
    <row r="36" spans="1:7" ht="15">
      <c r="A36" s="2" t="s">
        <v>28</v>
      </c>
      <c r="B36" s="29">
        <f>SUM(B37:B44)</f>
        <v>78611803.58</v>
      </c>
      <c r="C36" s="29">
        <f>SUM(C37:C44)</f>
        <v>74803422.77</v>
      </c>
      <c r="D36" s="29">
        <f>SUM(D37:D44)</f>
        <v>-51119266.60000002</v>
      </c>
      <c r="E36" s="29">
        <f>SUM(E37:E44)</f>
        <v>23684156.169999976</v>
      </c>
      <c r="F36" s="29">
        <f>SUM(F37:F44)</f>
        <v>102295959.74999997</v>
      </c>
      <c r="G36" s="30" t="s">
        <v>85</v>
      </c>
    </row>
    <row r="37" spans="1:7" ht="15">
      <c r="A37" s="2" t="s">
        <v>29</v>
      </c>
      <c r="B37" s="3">
        <v>68089742.57</v>
      </c>
      <c r="C37" s="53">
        <f>+AIF!B79+AIF!B80-AIF!B92-AIF!B95-AIF!B96-C39-C46-C52</f>
        <v>74803422.77</v>
      </c>
      <c r="D37" s="66">
        <f>+AIF!C79+AIF!C80-AIF!C92-AIF!C95-AIF!C96-D39-D46-D52</f>
        <v>-51029773.21000001</v>
      </c>
      <c r="E37" s="3">
        <f>SUM(C37:D37)</f>
        <v>23773649.559999987</v>
      </c>
      <c r="F37" s="5">
        <f>+B37+E37</f>
        <v>91863392.12999998</v>
      </c>
      <c r="G37" s="38" t="s">
        <v>183</v>
      </c>
    </row>
    <row r="38" spans="1:7" ht="15">
      <c r="A38" s="2" t="s">
        <v>30</v>
      </c>
      <c r="B38" s="3">
        <v>0</v>
      </c>
      <c r="C38" s="3">
        <v>0</v>
      </c>
      <c r="D38" s="3">
        <v>0</v>
      </c>
      <c r="E38" s="3">
        <f aca="true" t="shared" si="0" ref="E38:E44">SUM(C38:D38)</f>
        <v>0</v>
      </c>
      <c r="F38" s="5">
        <f aca="true" t="shared" si="1" ref="F38:F44">+B38+E38</f>
        <v>0</v>
      </c>
      <c r="G38" s="7"/>
    </row>
    <row r="39" spans="1:7" ht="15">
      <c r="A39" s="2" t="s">
        <v>31</v>
      </c>
      <c r="B39" s="3">
        <v>-3298455.74</v>
      </c>
      <c r="C39" s="3">
        <v>0</v>
      </c>
      <c r="D39" s="53">
        <v>-212522.78</v>
      </c>
      <c r="E39" s="3">
        <f t="shared" si="0"/>
        <v>-212522.78</v>
      </c>
      <c r="F39" s="5">
        <f t="shared" si="1"/>
        <v>-3510978.52</v>
      </c>
      <c r="G39" s="38" t="s">
        <v>183</v>
      </c>
    </row>
    <row r="40" spans="1:7" ht="15">
      <c r="A40" s="2" t="s">
        <v>32</v>
      </c>
      <c r="B40" s="3">
        <v>0</v>
      </c>
      <c r="C40" s="3">
        <v>0</v>
      </c>
      <c r="D40" s="3">
        <v>0</v>
      </c>
      <c r="E40" s="3">
        <f t="shared" si="0"/>
        <v>0</v>
      </c>
      <c r="F40" s="5">
        <f t="shared" si="1"/>
        <v>0</v>
      </c>
      <c r="G40" s="7"/>
    </row>
    <row r="41" spans="1:7" ht="15">
      <c r="A41" s="2" t="s">
        <v>33</v>
      </c>
      <c r="B41" s="3">
        <v>0</v>
      </c>
      <c r="C41" s="3">
        <v>0</v>
      </c>
      <c r="D41" s="3">
        <v>0</v>
      </c>
      <c r="E41" s="3">
        <f t="shared" si="0"/>
        <v>0</v>
      </c>
      <c r="F41" s="5">
        <f t="shared" si="1"/>
        <v>0</v>
      </c>
      <c r="G41" s="7"/>
    </row>
    <row r="42" spans="1:7" ht="15">
      <c r="A42" s="2" t="s">
        <v>34</v>
      </c>
      <c r="B42" s="3">
        <v>13277929.57</v>
      </c>
      <c r="C42" s="3">
        <v>0</v>
      </c>
      <c r="D42" s="40">
        <v>0</v>
      </c>
      <c r="E42" s="3">
        <f t="shared" si="0"/>
        <v>0</v>
      </c>
      <c r="F42" s="5">
        <f t="shared" si="1"/>
        <v>13277929.57</v>
      </c>
      <c r="G42" s="39" t="s">
        <v>84</v>
      </c>
    </row>
    <row r="43" spans="1:7" ht="15">
      <c r="A43" s="2" t="s">
        <v>35</v>
      </c>
      <c r="B43" s="3">
        <v>542587.18</v>
      </c>
      <c r="C43" s="3">
        <v>0</v>
      </c>
      <c r="D43" s="68">
        <f>+AIF!C78-AIF!C97</f>
        <v>123029.38999999</v>
      </c>
      <c r="E43" s="3">
        <f t="shared" si="0"/>
        <v>123029.38999999</v>
      </c>
      <c r="F43" s="5">
        <f t="shared" si="1"/>
        <v>665616.56999999</v>
      </c>
      <c r="G43" s="41" t="s">
        <v>184</v>
      </c>
    </row>
    <row r="44" spans="1:7" ht="15">
      <c r="A44" s="2" t="s">
        <v>36</v>
      </c>
      <c r="B44" s="3">
        <v>0</v>
      </c>
      <c r="C44" s="3">
        <v>0</v>
      </c>
      <c r="D44" s="3">
        <v>0</v>
      </c>
      <c r="E44" s="3">
        <f t="shared" si="0"/>
        <v>0</v>
      </c>
      <c r="F44" s="5">
        <f t="shared" si="1"/>
        <v>0</v>
      </c>
      <c r="G44" s="7"/>
    </row>
    <row r="45" spans="1:8" ht="15">
      <c r="A45" s="2" t="s">
        <v>37</v>
      </c>
      <c r="B45" s="29">
        <f>SUM(B46:B53)</f>
        <v>68868747.27</v>
      </c>
      <c r="C45" s="29">
        <f>SUM(C46:C53)</f>
        <v>0</v>
      </c>
      <c r="D45" s="29">
        <f>SUM(D46:D53)</f>
        <v>-4206360</v>
      </c>
      <c r="E45" s="29">
        <f>SUM(E46:E53)</f>
        <v>-4206360</v>
      </c>
      <c r="F45" s="29">
        <f>SUM(F46:F53)</f>
        <v>64662387.27</v>
      </c>
      <c r="G45" s="30" t="s">
        <v>86</v>
      </c>
      <c r="H45" s="31"/>
    </row>
    <row r="46" spans="1:7" ht="15">
      <c r="A46" s="2" t="s">
        <v>38</v>
      </c>
      <c r="B46" s="3">
        <v>103899900.55</v>
      </c>
      <c r="C46" s="3">
        <v>0</v>
      </c>
      <c r="D46" s="53">
        <v>-7874236.93</v>
      </c>
      <c r="E46" s="3">
        <f aca="true" t="shared" si="2" ref="E46:E53">SUM(C46:D46)</f>
        <v>-7874236.93</v>
      </c>
      <c r="F46" s="5">
        <f aca="true" t="shared" si="3" ref="F46:F53">+B46+E46</f>
        <v>96025663.62</v>
      </c>
      <c r="G46" s="38" t="s">
        <v>183</v>
      </c>
    </row>
    <row r="47" spans="1:7" ht="15">
      <c r="A47" s="2" t="s">
        <v>39</v>
      </c>
      <c r="B47" s="3">
        <v>0</v>
      </c>
      <c r="C47" s="3">
        <v>0</v>
      </c>
      <c r="D47" s="3">
        <v>0</v>
      </c>
      <c r="E47" s="3">
        <f t="shared" si="2"/>
        <v>0</v>
      </c>
      <c r="F47" s="5">
        <f t="shared" si="3"/>
        <v>0</v>
      </c>
      <c r="G47" s="7"/>
    </row>
    <row r="48" spans="1:7" ht="15">
      <c r="A48" s="2" t="s">
        <v>40</v>
      </c>
      <c r="B48" s="3">
        <v>0</v>
      </c>
      <c r="C48" s="3">
        <v>0</v>
      </c>
      <c r="D48" s="3">
        <v>0</v>
      </c>
      <c r="E48" s="3">
        <f t="shared" si="2"/>
        <v>0</v>
      </c>
      <c r="F48" s="5">
        <f t="shared" si="3"/>
        <v>0</v>
      </c>
      <c r="G48" s="7"/>
    </row>
    <row r="49" spans="1:7" ht="15">
      <c r="A49" s="2" t="s">
        <v>41</v>
      </c>
      <c r="B49" s="3">
        <v>0</v>
      </c>
      <c r="C49" s="3">
        <v>0</v>
      </c>
      <c r="D49" s="3">
        <v>0</v>
      </c>
      <c r="E49" s="3">
        <f t="shared" si="2"/>
        <v>0</v>
      </c>
      <c r="F49" s="5">
        <f t="shared" si="3"/>
        <v>0</v>
      </c>
      <c r="G49" s="7"/>
    </row>
    <row r="50" spans="1:7" ht="15">
      <c r="A50" s="2" t="s">
        <v>42</v>
      </c>
      <c r="B50" s="3">
        <v>0</v>
      </c>
      <c r="C50" s="3">
        <v>0</v>
      </c>
      <c r="D50" s="3">
        <v>0</v>
      </c>
      <c r="E50" s="3">
        <f t="shared" si="2"/>
        <v>0</v>
      </c>
      <c r="F50" s="5">
        <f t="shared" si="3"/>
        <v>0</v>
      </c>
      <c r="G50" s="7"/>
    </row>
    <row r="51" spans="1:7" ht="15">
      <c r="A51" s="2" t="s">
        <v>43</v>
      </c>
      <c r="B51" s="3">
        <v>0</v>
      </c>
      <c r="C51" s="3">
        <v>0</v>
      </c>
      <c r="D51" s="70">
        <v>0</v>
      </c>
      <c r="E51" s="3">
        <f t="shared" si="2"/>
        <v>0</v>
      </c>
      <c r="F51" s="5">
        <f t="shared" si="3"/>
        <v>0</v>
      </c>
      <c r="G51" s="39" t="s">
        <v>84</v>
      </c>
    </row>
    <row r="52" spans="1:7" ht="15">
      <c r="A52" s="2" t="s">
        <v>44</v>
      </c>
      <c r="B52" s="3">
        <v>-35031153.28</v>
      </c>
      <c r="C52" s="3">
        <v>0</v>
      </c>
      <c r="D52" s="53">
        <v>3667876.93</v>
      </c>
      <c r="E52" s="3">
        <f t="shared" si="2"/>
        <v>3667876.93</v>
      </c>
      <c r="F52" s="5">
        <f t="shared" si="3"/>
        <v>-31363276.35</v>
      </c>
      <c r="G52" s="38" t="s">
        <v>183</v>
      </c>
    </row>
    <row r="53" spans="1:7" ht="15">
      <c r="A53" s="2" t="s">
        <v>45</v>
      </c>
      <c r="B53" s="3">
        <v>0</v>
      </c>
      <c r="C53" s="3">
        <v>0</v>
      </c>
      <c r="D53" s="3">
        <v>0</v>
      </c>
      <c r="E53" s="3">
        <f t="shared" si="2"/>
        <v>0</v>
      </c>
      <c r="F53" s="5">
        <f t="shared" si="3"/>
        <v>0</v>
      </c>
      <c r="G53" s="7"/>
    </row>
    <row r="54" spans="1:7" ht="15">
      <c r="A54" s="2" t="s">
        <v>46</v>
      </c>
      <c r="B54" s="29">
        <f>SUM(B55:B59)+B85</f>
        <v>25642178.59</v>
      </c>
      <c r="C54" s="29">
        <f>SUM(C55:C59)+C85</f>
        <v>39467107.93000007</v>
      </c>
      <c r="D54" s="29">
        <f>SUM(D55:D59)+D85</f>
        <v>-8401191.48</v>
      </c>
      <c r="E54" s="29">
        <f>SUM(E55:E59)+E85</f>
        <v>31065916.450000066</v>
      </c>
      <c r="F54" s="29">
        <f>SUM(F55:F59)+F85</f>
        <v>56708095.040000066</v>
      </c>
      <c r="G54" s="30" t="s">
        <v>180</v>
      </c>
    </row>
    <row r="55" spans="1:7" ht="15">
      <c r="A55" s="2" t="s">
        <v>47</v>
      </c>
      <c r="B55" s="3">
        <v>3365205.68</v>
      </c>
      <c r="C55" s="3">
        <v>0</v>
      </c>
      <c r="D55" s="3">
        <v>0</v>
      </c>
      <c r="E55" s="3">
        <f>SUM(C55:D55)</f>
        <v>0</v>
      </c>
      <c r="F55" s="5">
        <f>+B55+E55</f>
        <v>3365205.68</v>
      </c>
      <c r="G55" s="7"/>
    </row>
    <row r="56" spans="1:7" ht="15">
      <c r="A56" s="2" t="s">
        <v>48</v>
      </c>
      <c r="B56" s="3">
        <v>3978045.05</v>
      </c>
      <c r="C56" s="3">
        <v>0</v>
      </c>
      <c r="D56" s="3">
        <v>0</v>
      </c>
      <c r="E56" s="3">
        <f>SUM(C56:D56)</f>
        <v>0</v>
      </c>
      <c r="F56" s="5">
        <f>+B56+E56</f>
        <v>3978045.05</v>
      </c>
      <c r="G56" s="7"/>
    </row>
    <row r="57" spans="1:7" ht="15">
      <c r="A57" s="2" t="s">
        <v>49</v>
      </c>
      <c r="B57" s="3">
        <v>18125403.63</v>
      </c>
      <c r="C57" s="42">
        <f>+AIF!B48</f>
        <v>2278136</v>
      </c>
      <c r="D57" s="42">
        <v>0</v>
      </c>
      <c r="E57" s="3">
        <f>SUM(C57:D57)</f>
        <v>2278136</v>
      </c>
      <c r="F57" s="5">
        <f>+B57+E57</f>
        <v>20403539.63</v>
      </c>
      <c r="G57" s="74" t="s">
        <v>185</v>
      </c>
    </row>
    <row r="58" spans="1:7" ht="15">
      <c r="A58" s="2" t="s">
        <v>50</v>
      </c>
      <c r="B58" s="3">
        <v>274515.73</v>
      </c>
      <c r="C58" s="3">
        <v>0</v>
      </c>
      <c r="D58" s="3">
        <v>0</v>
      </c>
      <c r="E58" s="3">
        <f>SUM(C58:D58)</f>
        <v>0</v>
      </c>
      <c r="F58" s="5">
        <f>+B58+E58</f>
        <v>274515.73</v>
      </c>
      <c r="G58" s="7"/>
    </row>
    <row r="59" spans="1:7" ht="15">
      <c r="A59" s="2" t="s">
        <v>51</v>
      </c>
      <c r="B59" s="14">
        <f>SUM(B60:B61)</f>
        <v>-20390071.77</v>
      </c>
      <c r="C59" s="14">
        <f>SUM(C60:C61)</f>
        <v>37188971.93000007</v>
      </c>
      <c r="D59" s="14">
        <f>SUM(D60:D61)</f>
        <v>-8401191.48</v>
      </c>
      <c r="E59" s="14">
        <f>SUM(E60:E61)</f>
        <v>28787780.450000066</v>
      </c>
      <c r="F59" s="14">
        <f>SUM(F60:F61)</f>
        <v>8397708.680000067</v>
      </c>
      <c r="G59" s="15" t="s">
        <v>89</v>
      </c>
    </row>
    <row r="60" spans="1:7" ht="15">
      <c r="A60" s="2" t="s">
        <v>52</v>
      </c>
      <c r="B60" s="3">
        <v>-20390071.77</v>
      </c>
      <c r="C60" s="3">
        <v>0</v>
      </c>
      <c r="D60" s="72">
        <f>+AIF!C81-AIF!C100</f>
        <v>88243.61</v>
      </c>
      <c r="E60" s="3">
        <f>SUM(C60:D60)</f>
        <v>88243.61</v>
      </c>
      <c r="F60" s="5">
        <f>+B60+E60</f>
        <v>-20301828.16</v>
      </c>
      <c r="G60" s="77" t="s">
        <v>87</v>
      </c>
    </row>
    <row r="61" spans="1:7" ht="15">
      <c r="A61" s="2" t="s">
        <v>53</v>
      </c>
      <c r="B61" s="3">
        <v>0</v>
      </c>
      <c r="C61" s="57">
        <f>+C62-C74</f>
        <v>37188971.93000007</v>
      </c>
      <c r="D61" s="57">
        <f>+D62-D74</f>
        <v>-8489435.09</v>
      </c>
      <c r="E61" s="57">
        <f>SUM(C61:D61)</f>
        <v>28699536.840000067</v>
      </c>
      <c r="F61" s="57">
        <f>+B61+E61</f>
        <v>28699536.840000067</v>
      </c>
      <c r="G61" s="76" t="s">
        <v>241</v>
      </c>
    </row>
    <row r="62" spans="1:7" ht="15">
      <c r="A62" s="2" t="s">
        <v>54</v>
      </c>
      <c r="B62" s="3">
        <v>0</v>
      </c>
      <c r="C62" s="33">
        <f>SUM(C63:C73)</f>
        <v>871806343.2</v>
      </c>
      <c r="D62" s="33">
        <f>SUM(D63:D73)</f>
        <v>1096022.4200000002</v>
      </c>
      <c r="E62" s="33">
        <f>SUM(E63:E73)</f>
        <v>872902365.62</v>
      </c>
      <c r="F62" s="33">
        <f>SUM(F63:F73)</f>
        <v>872902365.62</v>
      </c>
      <c r="G62" s="34" t="s">
        <v>242</v>
      </c>
    </row>
    <row r="63" spans="1:7" ht="15">
      <c r="A63" s="2" t="s">
        <v>55</v>
      </c>
      <c r="B63" s="3">
        <v>0</v>
      </c>
      <c r="C63" s="3">
        <v>0</v>
      </c>
      <c r="D63" s="3">
        <v>0</v>
      </c>
      <c r="E63" s="3">
        <f>SUM(C63:D63)</f>
        <v>0</v>
      </c>
      <c r="F63" s="5">
        <f aca="true" t="shared" si="4" ref="F63:F72">+B63+E63</f>
        <v>0</v>
      </c>
      <c r="G63" s="7"/>
    </row>
    <row r="64" spans="1:7" ht="15">
      <c r="A64" s="2" t="s">
        <v>56</v>
      </c>
      <c r="B64" s="3">
        <v>0</v>
      </c>
      <c r="C64" s="3">
        <v>0</v>
      </c>
      <c r="D64" s="3">
        <v>0</v>
      </c>
      <c r="E64" s="3">
        <f aca="true" t="shared" si="5" ref="E64:E73">SUM(C64:D64)</f>
        <v>0</v>
      </c>
      <c r="F64" s="5">
        <f t="shared" si="4"/>
        <v>0</v>
      </c>
      <c r="G64" s="7"/>
    </row>
    <row r="65" spans="1:7" ht="15">
      <c r="A65" s="2" t="s">
        <v>57</v>
      </c>
      <c r="B65" s="3">
        <v>0</v>
      </c>
      <c r="C65" s="3">
        <v>0</v>
      </c>
      <c r="D65" s="3">
        <v>0</v>
      </c>
      <c r="E65" s="3">
        <f t="shared" si="5"/>
        <v>0</v>
      </c>
      <c r="F65" s="5">
        <f t="shared" si="4"/>
        <v>0</v>
      </c>
      <c r="G65" s="7"/>
    </row>
    <row r="66" spans="1:7" ht="15">
      <c r="A66" s="98" t="s">
        <v>58</v>
      </c>
      <c r="B66" s="3">
        <v>0</v>
      </c>
      <c r="C66" s="78">
        <f>+AIF!B11</f>
        <v>15478348.41</v>
      </c>
      <c r="D66" s="78">
        <f>+AIF!C11</f>
        <v>948585.65</v>
      </c>
      <c r="E66" s="3">
        <f t="shared" si="5"/>
        <v>16426934.06</v>
      </c>
      <c r="F66" s="5">
        <f t="shared" si="4"/>
        <v>16426934.06</v>
      </c>
      <c r="G66" s="90" t="s">
        <v>244</v>
      </c>
    </row>
    <row r="67" spans="1:7" ht="15">
      <c r="A67" s="2" t="s">
        <v>59</v>
      </c>
      <c r="B67" s="3">
        <v>0</v>
      </c>
      <c r="C67" s="3">
        <v>0</v>
      </c>
      <c r="D67" s="3">
        <v>0</v>
      </c>
      <c r="E67" s="3">
        <f t="shared" si="5"/>
        <v>0</v>
      </c>
      <c r="F67" s="5">
        <f t="shared" si="4"/>
        <v>0</v>
      </c>
      <c r="G67" s="7"/>
    </row>
    <row r="68" spans="1:7" ht="15">
      <c r="A68" s="2" t="s">
        <v>60</v>
      </c>
      <c r="B68" s="3">
        <v>0</v>
      </c>
      <c r="C68" s="88">
        <f>+AIF!B12</f>
        <v>902772</v>
      </c>
      <c r="D68" s="88">
        <f>+AIF!C12</f>
        <v>0</v>
      </c>
      <c r="E68" s="3">
        <f t="shared" si="5"/>
        <v>902772</v>
      </c>
      <c r="F68" s="5">
        <f t="shared" si="4"/>
        <v>902772</v>
      </c>
      <c r="G68" s="89" t="s">
        <v>245</v>
      </c>
    </row>
    <row r="69" spans="1:7" ht="15">
      <c r="A69" s="2" t="s">
        <v>61</v>
      </c>
      <c r="B69" s="3">
        <v>0</v>
      </c>
      <c r="C69" s="100">
        <f>+AIF!B17+AIF!B18+AIF!B14+AIF!B46</f>
        <v>853426066.2400001</v>
      </c>
      <c r="D69" s="100">
        <f>+AIF!C17+AIF!C18+AIF!C14+AIF!C46</f>
        <v>123928.15000000001</v>
      </c>
      <c r="E69" s="3">
        <f t="shared" si="5"/>
        <v>853549994.3900001</v>
      </c>
      <c r="F69" s="5">
        <f t="shared" si="4"/>
        <v>853549994.3900001</v>
      </c>
      <c r="G69" s="101" t="s">
        <v>246</v>
      </c>
    </row>
    <row r="70" spans="1:7" ht="15">
      <c r="A70" s="2" t="s">
        <v>62</v>
      </c>
      <c r="B70" s="3">
        <v>0</v>
      </c>
      <c r="C70" s="3">
        <v>0</v>
      </c>
      <c r="D70" s="3">
        <v>0</v>
      </c>
      <c r="E70" s="3">
        <f t="shared" si="5"/>
        <v>0</v>
      </c>
      <c r="F70" s="5">
        <f t="shared" si="4"/>
        <v>0</v>
      </c>
      <c r="G70" s="7"/>
    </row>
    <row r="71" spans="1:7" ht="15">
      <c r="A71" s="2" t="s">
        <v>63</v>
      </c>
      <c r="B71" s="3">
        <v>0</v>
      </c>
      <c r="C71" s="80">
        <f>+AIF!B23</f>
        <v>1999156.55</v>
      </c>
      <c r="D71" s="80">
        <f>+AIF!C23</f>
        <v>23508.62</v>
      </c>
      <c r="E71" s="3">
        <f t="shared" si="5"/>
        <v>2022665.1700000002</v>
      </c>
      <c r="F71" s="5">
        <f t="shared" si="4"/>
        <v>2022665.1700000002</v>
      </c>
      <c r="G71" s="81" t="s">
        <v>88</v>
      </c>
    </row>
    <row r="72" spans="1:7" ht="15">
      <c r="A72" s="2" t="s">
        <v>64</v>
      </c>
      <c r="B72" s="3">
        <v>0</v>
      </c>
      <c r="C72" s="3">
        <v>0</v>
      </c>
      <c r="D72" s="3">
        <v>0</v>
      </c>
      <c r="E72" s="3">
        <f t="shared" si="5"/>
        <v>0</v>
      </c>
      <c r="F72" s="5">
        <f t="shared" si="4"/>
        <v>0</v>
      </c>
      <c r="G72" s="7"/>
    </row>
    <row r="73" spans="1:7" ht="15">
      <c r="A73" s="2" t="s">
        <v>65</v>
      </c>
      <c r="B73" s="3">
        <v>0</v>
      </c>
      <c r="C73" s="3">
        <v>0</v>
      </c>
      <c r="D73" s="3">
        <v>0</v>
      </c>
      <c r="E73" s="3">
        <f t="shared" si="5"/>
        <v>0</v>
      </c>
      <c r="F73" s="5">
        <f>+B73+E73</f>
        <v>0</v>
      </c>
      <c r="G73" s="7"/>
    </row>
    <row r="74" spans="1:7" ht="15">
      <c r="A74" s="2" t="s">
        <v>66</v>
      </c>
      <c r="B74" s="32">
        <v>0</v>
      </c>
      <c r="C74" s="33">
        <f>SUM(C75:C84)</f>
        <v>834617371.27</v>
      </c>
      <c r="D74" s="33">
        <f>SUM(D75:D84)</f>
        <v>9585457.51</v>
      </c>
      <c r="E74" s="33">
        <f>SUM(E75:E84)</f>
        <v>844202828.7799999</v>
      </c>
      <c r="F74" s="33">
        <f>SUM(F75:F84)</f>
        <v>844202828.7799999</v>
      </c>
      <c r="G74" s="34" t="s">
        <v>243</v>
      </c>
    </row>
    <row r="75" spans="1:7" ht="15">
      <c r="A75" s="2" t="s">
        <v>67</v>
      </c>
      <c r="B75" s="3">
        <v>0</v>
      </c>
      <c r="C75" s="82">
        <f>+AIF!B26+AIF!B27</f>
        <v>824630740.84</v>
      </c>
      <c r="D75" s="82">
        <f>+AIF!C26+AIF!C27+AIF!C28+AIF!C29+AIF!C30</f>
        <v>5862377.54</v>
      </c>
      <c r="E75" s="3">
        <f aca="true" t="shared" si="6" ref="E75:E86">SUM(C75:D75)</f>
        <v>830493118.38</v>
      </c>
      <c r="F75" s="5">
        <f aca="true" t="shared" si="7" ref="F75:F86">+B75+E75</f>
        <v>830493118.38</v>
      </c>
      <c r="G75" s="83" t="s">
        <v>90</v>
      </c>
    </row>
    <row r="76" spans="1:7" ht="15">
      <c r="A76" s="2" t="s">
        <v>60</v>
      </c>
      <c r="B76" s="3">
        <v>0</v>
      </c>
      <c r="C76" s="84">
        <f>+AIF!B32+AIF!B33</f>
        <v>0</v>
      </c>
      <c r="D76" s="84">
        <f>+AIF!C32+AIF!C33</f>
        <v>3459097.55</v>
      </c>
      <c r="E76" s="3">
        <f t="shared" si="6"/>
        <v>3459097.55</v>
      </c>
      <c r="F76" s="5">
        <f t="shared" si="7"/>
        <v>3459097.55</v>
      </c>
      <c r="G76" s="85" t="s">
        <v>186</v>
      </c>
    </row>
    <row r="77" spans="1:7" ht="15">
      <c r="A77" s="2" t="s">
        <v>68</v>
      </c>
      <c r="B77" s="3">
        <v>0</v>
      </c>
      <c r="C77" s="3">
        <v>0</v>
      </c>
      <c r="D77" s="3">
        <v>0</v>
      </c>
      <c r="E77" s="3">
        <f t="shared" si="6"/>
        <v>0</v>
      </c>
      <c r="F77" s="5">
        <f t="shared" si="7"/>
        <v>0</v>
      </c>
      <c r="G77" s="7"/>
    </row>
    <row r="78" spans="1:7" ht="15">
      <c r="A78" s="2" t="s">
        <v>69</v>
      </c>
      <c r="B78" s="3">
        <v>0</v>
      </c>
      <c r="C78" s="3">
        <v>0</v>
      </c>
      <c r="D78" s="3">
        <v>0</v>
      </c>
      <c r="E78" s="3">
        <f t="shared" si="6"/>
        <v>0</v>
      </c>
      <c r="F78" s="5">
        <f t="shared" si="7"/>
        <v>0</v>
      </c>
      <c r="G78" s="7"/>
    </row>
    <row r="79" spans="1:7" ht="15">
      <c r="A79" s="2" t="s">
        <v>70</v>
      </c>
      <c r="B79" s="3">
        <v>0</v>
      </c>
      <c r="C79" s="3">
        <v>0</v>
      </c>
      <c r="D79" s="3">
        <v>0</v>
      </c>
      <c r="E79" s="3">
        <f t="shared" si="6"/>
        <v>0</v>
      </c>
      <c r="F79" s="5">
        <f t="shared" si="7"/>
        <v>0</v>
      </c>
      <c r="G79" s="7"/>
    </row>
    <row r="80" spans="1:7" ht="15">
      <c r="A80" s="2" t="s">
        <v>71</v>
      </c>
      <c r="B80" s="3">
        <v>0</v>
      </c>
      <c r="C80" s="79">
        <f>+AIF!B36+AIF!B37+AIF!B38</f>
        <v>9986630.43</v>
      </c>
      <c r="D80" s="79">
        <f>+AIF!C36+AIF!C37+AIF!C38</f>
        <v>16000</v>
      </c>
      <c r="E80" s="3">
        <f t="shared" si="6"/>
        <v>10002630.43</v>
      </c>
      <c r="F80" s="5">
        <f t="shared" si="7"/>
        <v>10002630.43</v>
      </c>
      <c r="G80" s="99" t="s">
        <v>187</v>
      </c>
    </row>
    <row r="81" spans="1:7" ht="15">
      <c r="A81" s="2" t="s">
        <v>72</v>
      </c>
      <c r="B81" s="3">
        <v>0</v>
      </c>
      <c r="C81" s="3">
        <v>0</v>
      </c>
      <c r="D81" s="3">
        <v>0</v>
      </c>
      <c r="E81" s="3">
        <f t="shared" si="6"/>
        <v>0</v>
      </c>
      <c r="F81" s="5">
        <f t="shared" si="7"/>
        <v>0</v>
      </c>
      <c r="G81" s="7"/>
    </row>
    <row r="82" spans="1:7" ht="15">
      <c r="A82" s="2" t="s">
        <v>73</v>
      </c>
      <c r="B82" s="3">
        <v>0</v>
      </c>
      <c r="C82" s="86">
        <f>+AIF!B34</f>
        <v>0</v>
      </c>
      <c r="D82" s="86">
        <f>+AIF!C34</f>
        <v>247982.42</v>
      </c>
      <c r="E82" s="3">
        <f t="shared" si="6"/>
        <v>247982.42</v>
      </c>
      <c r="F82" s="5">
        <f t="shared" si="7"/>
        <v>247982.42</v>
      </c>
      <c r="G82" s="87" t="s">
        <v>188</v>
      </c>
    </row>
    <row r="83" spans="1:7" ht="15">
      <c r="A83" s="2" t="s">
        <v>64</v>
      </c>
      <c r="B83" s="3">
        <v>0</v>
      </c>
      <c r="C83" s="3">
        <v>0</v>
      </c>
      <c r="D83" s="3">
        <v>0</v>
      </c>
      <c r="E83" s="3">
        <f t="shared" si="6"/>
        <v>0</v>
      </c>
      <c r="F83" s="5">
        <f t="shared" si="7"/>
        <v>0</v>
      </c>
      <c r="G83" s="7"/>
    </row>
    <row r="84" spans="1:7" ht="15">
      <c r="A84" s="2" t="s">
        <v>65</v>
      </c>
      <c r="B84" s="3">
        <v>0</v>
      </c>
      <c r="C84" s="3">
        <v>0</v>
      </c>
      <c r="D84" s="3">
        <v>0</v>
      </c>
      <c r="E84" s="3">
        <f t="shared" si="6"/>
        <v>0</v>
      </c>
      <c r="F84" s="5">
        <f t="shared" si="7"/>
        <v>0</v>
      </c>
      <c r="G84" s="7"/>
    </row>
    <row r="85" spans="1:7" ht="15">
      <c r="A85" s="2" t="s">
        <v>74</v>
      </c>
      <c r="B85" s="3">
        <v>20289080.27</v>
      </c>
      <c r="C85" s="3">
        <v>0</v>
      </c>
      <c r="D85" s="3">
        <v>0</v>
      </c>
      <c r="E85" s="3">
        <f t="shared" si="6"/>
        <v>0</v>
      </c>
      <c r="F85" s="5">
        <f t="shared" si="7"/>
        <v>20289080.27</v>
      </c>
      <c r="G85" s="7"/>
    </row>
    <row r="86" spans="1:7" ht="15">
      <c r="A86" s="2" t="s">
        <v>75</v>
      </c>
      <c r="B86" s="3">
        <v>0</v>
      </c>
      <c r="C86" s="3">
        <v>0</v>
      </c>
      <c r="D86" s="3">
        <v>0</v>
      </c>
      <c r="E86" s="3">
        <f t="shared" si="6"/>
        <v>0</v>
      </c>
      <c r="F86" s="5">
        <f t="shared" si="7"/>
        <v>0</v>
      </c>
      <c r="G86" s="7"/>
    </row>
    <row r="90" ht="15">
      <c r="A90" s="104" t="s">
        <v>91</v>
      </c>
    </row>
    <row r="91" spans="1:7" ht="31.5" customHeight="1">
      <c r="A91" s="107" t="s">
        <v>93</v>
      </c>
      <c r="B91" s="107"/>
      <c r="C91" s="107"/>
      <c r="D91" s="107"/>
      <c r="E91" s="107"/>
      <c r="F91" s="107"/>
      <c r="G91" s="107"/>
    </row>
    <row r="92" spans="1:7" ht="28.5" customHeight="1">
      <c r="A92" s="116" t="s">
        <v>198</v>
      </c>
      <c r="B92" s="116"/>
      <c r="C92" s="116"/>
      <c r="D92" s="116"/>
      <c r="E92" s="116"/>
      <c r="F92" s="116"/>
      <c r="G92" s="116"/>
    </row>
    <row r="93" spans="1:7" ht="28.5" customHeight="1">
      <c r="A93" s="117" t="s">
        <v>197</v>
      </c>
      <c r="B93" s="117"/>
      <c r="C93" s="117"/>
      <c r="D93" s="117"/>
      <c r="E93" s="117"/>
      <c r="F93" s="117"/>
      <c r="G93" s="117"/>
    </row>
    <row r="94" spans="1:7" ht="42.75" customHeight="1">
      <c r="A94" s="118" t="s">
        <v>233</v>
      </c>
      <c r="B94" s="118"/>
      <c r="C94" s="118"/>
      <c r="D94" s="118"/>
      <c r="E94" s="118"/>
      <c r="F94" s="118"/>
      <c r="G94" s="118"/>
    </row>
    <row r="95" spans="1:7" ht="43.5" customHeight="1">
      <c r="A95" s="119" t="s">
        <v>195</v>
      </c>
      <c r="B95" s="119"/>
      <c r="C95" s="119"/>
      <c r="D95" s="119"/>
      <c r="E95" s="119"/>
      <c r="F95" s="119"/>
      <c r="G95" s="119"/>
    </row>
    <row r="96" spans="1:7" ht="29.25" customHeight="1">
      <c r="A96" s="124" t="s">
        <v>202</v>
      </c>
      <c r="B96" s="124"/>
      <c r="C96" s="124"/>
      <c r="D96" s="124"/>
      <c r="E96" s="124"/>
      <c r="F96" s="124"/>
      <c r="G96" s="124"/>
    </row>
    <row r="97" spans="1:7" ht="75" customHeight="1">
      <c r="A97" s="106" t="s">
        <v>222</v>
      </c>
      <c r="B97" s="106"/>
      <c r="C97" s="106"/>
      <c r="D97" s="106"/>
      <c r="E97" s="106"/>
      <c r="F97" s="106"/>
      <c r="G97" s="106"/>
    </row>
    <row r="98" spans="1:7" ht="28.5" customHeight="1">
      <c r="A98" s="108" t="s">
        <v>239</v>
      </c>
      <c r="B98" s="108"/>
      <c r="C98" s="108"/>
      <c r="D98" s="108"/>
      <c r="E98" s="108"/>
      <c r="F98" s="108"/>
      <c r="G98" s="108"/>
    </row>
    <row r="99" spans="1:7" ht="28.5" customHeight="1">
      <c r="A99" s="109" t="s">
        <v>238</v>
      </c>
      <c r="B99" s="109"/>
      <c r="C99" s="109"/>
      <c r="D99" s="109"/>
      <c r="E99" s="109"/>
      <c r="F99" s="109"/>
      <c r="G99" s="109"/>
    </row>
    <row r="100" spans="1:7" ht="28.5" customHeight="1">
      <c r="A100" s="120" t="s">
        <v>240</v>
      </c>
      <c r="B100" s="120"/>
      <c r="C100" s="120"/>
      <c r="D100" s="120"/>
      <c r="E100" s="120"/>
      <c r="F100" s="120"/>
      <c r="G100" s="120"/>
    </row>
    <row r="101" spans="1:7" ht="28.5" customHeight="1">
      <c r="A101" s="121" t="s">
        <v>250</v>
      </c>
      <c r="B101" s="121"/>
      <c r="C101" s="121"/>
      <c r="D101" s="121"/>
      <c r="E101" s="121"/>
      <c r="F101" s="121"/>
      <c r="G101" s="121"/>
    </row>
    <row r="102" spans="1:7" ht="28.5" customHeight="1">
      <c r="A102" s="122" t="s">
        <v>251</v>
      </c>
      <c r="B102" s="122"/>
      <c r="C102" s="122"/>
      <c r="D102" s="122"/>
      <c r="E102" s="122"/>
      <c r="F102" s="122"/>
      <c r="G102" s="122"/>
    </row>
    <row r="103" spans="1:7" ht="28.5" customHeight="1">
      <c r="A103" s="123" t="s">
        <v>252</v>
      </c>
      <c r="B103" s="123"/>
      <c r="C103" s="123"/>
      <c r="D103" s="123"/>
      <c r="E103" s="123"/>
      <c r="F103" s="123"/>
      <c r="G103" s="123"/>
    </row>
    <row r="104" spans="1:7" ht="28.5" customHeight="1">
      <c r="A104" s="105" t="s">
        <v>253</v>
      </c>
      <c r="B104" s="105"/>
      <c r="C104" s="105"/>
      <c r="D104" s="105"/>
      <c r="E104" s="105"/>
      <c r="F104" s="105"/>
      <c r="G104" s="105"/>
    </row>
    <row r="105" spans="1:7" ht="28.5" customHeight="1">
      <c r="A105" s="110" t="s">
        <v>254</v>
      </c>
      <c r="B105" s="110"/>
      <c r="C105" s="110"/>
      <c r="D105" s="110"/>
      <c r="E105" s="110"/>
      <c r="F105" s="110"/>
      <c r="G105" s="110"/>
    </row>
    <row r="106" spans="1:7" ht="28.5" customHeight="1">
      <c r="A106" s="111" t="s">
        <v>255</v>
      </c>
      <c r="B106" s="111"/>
      <c r="C106" s="111"/>
      <c r="D106" s="111"/>
      <c r="E106" s="111"/>
      <c r="F106" s="111"/>
      <c r="G106" s="111"/>
    </row>
    <row r="107" spans="1:7" ht="28.5" customHeight="1">
      <c r="A107" s="112" t="s">
        <v>256</v>
      </c>
      <c r="B107" s="112"/>
      <c r="C107" s="112"/>
      <c r="D107" s="112"/>
      <c r="E107" s="112"/>
      <c r="F107" s="112"/>
      <c r="G107" s="112"/>
    </row>
    <row r="108" spans="1:7" ht="28.5" customHeight="1">
      <c r="A108" s="113" t="s">
        <v>257</v>
      </c>
      <c r="B108" s="113"/>
      <c r="C108" s="113"/>
      <c r="D108" s="113"/>
      <c r="E108" s="113"/>
      <c r="F108" s="113"/>
      <c r="G108" s="113"/>
    </row>
    <row r="109" spans="1:7" ht="28.5" customHeight="1">
      <c r="A109" s="114" t="s">
        <v>258</v>
      </c>
      <c r="B109" s="114"/>
      <c r="C109" s="114"/>
      <c r="D109" s="114"/>
      <c r="E109" s="114"/>
      <c r="F109" s="114"/>
      <c r="G109" s="114"/>
    </row>
  </sheetData>
  <sheetProtection formatCells="0" formatColumns="0" formatRows="0" insertColumns="0" insertRows="0" insertHyperlinks="0" deleteColumns="0" deleteRows="0" sort="0" autoFilter="0" pivotTables="0"/>
  <mergeCells count="21">
    <mergeCell ref="A96:G96"/>
    <mergeCell ref="A106:G106"/>
    <mergeCell ref="A107:G107"/>
    <mergeCell ref="A108:G108"/>
    <mergeCell ref="A109:G109"/>
    <mergeCell ref="A7:G7"/>
    <mergeCell ref="A91:G91"/>
    <mergeCell ref="A92:G92"/>
    <mergeCell ref="A93:G93"/>
    <mergeCell ref="A94:G94"/>
    <mergeCell ref="A95:G95"/>
    <mergeCell ref="A104:G104"/>
    <mergeCell ref="A97:G97"/>
    <mergeCell ref="A1:G1"/>
    <mergeCell ref="A98:G98"/>
    <mergeCell ref="A99:G99"/>
    <mergeCell ref="A105:G105"/>
    <mergeCell ref="A100:G100"/>
    <mergeCell ref="A101:G101"/>
    <mergeCell ref="A102:G102"/>
    <mergeCell ref="A103:G10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1.28125" style="18" customWidth="1"/>
    <col min="2" max="2" width="23.00390625" style="17" customWidth="1"/>
    <col min="3" max="3" width="22.421875" style="17" customWidth="1"/>
    <col min="4" max="4" width="17.140625" style="17" customWidth="1"/>
    <col min="5" max="5" width="69.8515625" style="18" customWidth="1"/>
    <col min="6" max="6" width="77.57421875" style="18" customWidth="1"/>
    <col min="7" max="7" width="19.28125" style="18" customWidth="1"/>
    <col min="8" max="16384" width="9.140625" style="18" customWidth="1"/>
  </cols>
  <sheetData>
    <row r="1" spans="1:6" ht="48.75" customHeight="1">
      <c r="A1" s="126" t="s">
        <v>292</v>
      </c>
      <c r="B1" s="126"/>
      <c r="C1" s="126"/>
      <c r="D1" s="126"/>
      <c r="E1" s="126"/>
      <c r="F1" s="126"/>
    </row>
    <row r="2" ht="15">
      <c r="A2" s="16"/>
    </row>
    <row r="3" ht="15">
      <c r="A3" s="16"/>
    </row>
    <row r="4" ht="15">
      <c r="A4" s="16"/>
    </row>
    <row r="5" ht="15">
      <c r="A5" s="16"/>
    </row>
    <row r="6" ht="15">
      <c r="A6" s="16"/>
    </row>
    <row r="7" spans="1:6" ht="19.5" customHeight="1">
      <c r="A7" s="125" t="s">
        <v>96</v>
      </c>
      <c r="B7" s="125"/>
      <c r="C7" s="125"/>
      <c r="D7" s="125"/>
      <c r="E7" s="125"/>
      <c r="F7" s="125"/>
    </row>
    <row r="8" spans="1:6" ht="33" customHeight="1">
      <c r="A8" s="19" t="s">
        <v>1</v>
      </c>
      <c r="B8" s="19" t="s">
        <v>97</v>
      </c>
      <c r="C8" s="19" t="s">
        <v>196</v>
      </c>
      <c r="D8" s="19" t="s">
        <v>98</v>
      </c>
      <c r="E8" s="20" t="s">
        <v>189</v>
      </c>
      <c r="F8" s="20" t="s">
        <v>264</v>
      </c>
    </row>
    <row r="9" spans="1:6" ht="15">
      <c r="A9" s="63" t="s">
        <v>99</v>
      </c>
      <c r="B9" s="52">
        <f>SUM(B10:B13)+B23</f>
        <v>871004314.51</v>
      </c>
      <c r="C9" s="52">
        <f>SUM(C10:C13)+C23</f>
        <v>974710.43</v>
      </c>
      <c r="D9" s="52">
        <f>SUM(D10:D13)+D23</f>
        <v>871979024.9400002</v>
      </c>
      <c r="E9" s="51" t="s">
        <v>219</v>
      </c>
      <c r="F9" s="45"/>
    </row>
    <row r="10" spans="1:6" ht="15">
      <c r="A10" s="21" t="s">
        <v>100</v>
      </c>
      <c r="B10" s="22">
        <v>0</v>
      </c>
      <c r="C10" s="22">
        <v>0</v>
      </c>
      <c r="D10" s="23">
        <f aca="true" t="shared" si="0" ref="D10:D73">+B10+C10</f>
        <v>0</v>
      </c>
      <c r="E10" s="44"/>
      <c r="F10" s="45"/>
    </row>
    <row r="11" spans="1:6" ht="24.75">
      <c r="A11" s="21" t="s">
        <v>101</v>
      </c>
      <c r="B11" s="91">
        <v>15478348.41</v>
      </c>
      <c r="C11" s="91">
        <v>948585.65</v>
      </c>
      <c r="D11" s="23">
        <f t="shared" si="0"/>
        <v>16426934.06</v>
      </c>
      <c r="E11" s="103" t="s">
        <v>260</v>
      </c>
      <c r="F11" s="103" t="s">
        <v>262</v>
      </c>
    </row>
    <row r="12" spans="1:6" ht="25.5" customHeight="1">
      <c r="A12" s="21" t="s">
        <v>102</v>
      </c>
      <c r="B12" s="94">
        <v>902772</v>
      </c>
      <c r="C12" s="94">
        <v>0</v>
      </c>
      <c r="D12" s="23">
        <f t="shared" si="0"/>
        <v>902772</v>
      </c>
      <c r="E12" s="103" t="s">
        <v>261</v>
      </c>
      <c r="F12" s="103" t="s">
        <v>263</v>
      </c>
    </row>
    <row r="13" spans="1:7" ht="15">
      <c r="A13" s="21" t="s">
        <v>103</v>
      </c>
      <c r="B13" s="47">
        <f>SUM(B14:B15)</f>
        <v>852624037.5500001</v>
      </c>
      <c r="C13" s="47">
        <f>SUM(C14:C15)</f>
        <v>2616.16</v>
      </c>
      <c r="D13" s="47">
        <f>SUM(D14:D15)</f>
        <v>852626653.7100002</v>
      </c>
      <c r="E13" s="44"/>
      <c r="F13" s="45"/>
      <c r="G13" s="17"/>
    </row>
    <row r="14" spans="1:6" ht="36.75">
      <c r="A14" s="21" t="s">
        <v>104</v>
      </c>
      <c r="B14" s="100">
        <v>543018.54</v>
      </c>
      <c r="C14" s="100">
        <v>2616.16</v>
      </c>
      <c r="D14" s="23">
        <f t="shared" si="0"/>
        <v>545634.7000000001</v>
      </c>
      <c r="E14" s="103" t="s">
        <v>269</v>
      </c>
      <c r="F14" s="103" t="s">
        <v>268</v>
      </c>
    </row>
    <row r="15" spans="1:6" ht="15">
      <c r="A15" s="21" t="s">
        <v>105</v>
      </c>
      <c r="B15" s="47">
        <f>+B16+B19</f>
        <v>852081019.0100001</v>
      </c>
      <c r="C15" s="47">
        <f>+C16+C19</f>
        <v>0</v>
      </c>
      <c r="D15" s="47">
        <f>+D16+D19</f>
        <v>852081019.0100001</v>
      </c>
      <c r="E15" s="44"/>
      <c r="F15" s="45"/>
    </row>
    <row r="16" spans="1:6" ht="15">
      <c r="A16" s="21" t="s">
        <v>106</v>
      </c>
      <c r="B16" s="47">
        <f>SUM(B17:B18)</f>
        <v>852081019.0100001</v>
      </c>
      <c r="C16" s="47">
        <f>SUM(C17:C18)</f>
        <v>0</v>
      </c>
      <c r="D16" s="47">
        <f>SUM(D17:D18)</f>
        <v>852081019.0100001</v>
      </c>
      <c r="E16" s="44"/>
      <c r="F16" s="45"/>
    </row>
    <row r="17" spans="1:6" ht="36.75">
      <c r="A17" s="21" t="s">
        <v>107</v>
      </c>
      <c r="B17" s="100">
        <v>851989313.19</v>
      </c>
      <c r="C17" s="100">
        <v>0</v>
      </c>
      <c r="D17" s="23">
        <f t="shared" si="0"/>
        <v>851989313.19</v>
      </c>
      <c r="E17" s="103" t="s">
        <v>265</v>
      </c>
      <c r="F17" s="103" t="s">
        <v>266</v>
      </c>
    </row>
    <row r="18" spans="1:6" ht="36.75">
      <c r="A18" s="21" t="s">
        <v>108</v>
      </c>
      <c r="B18" s="100">
        <v>91705.82</v>
      </c>
      <c r="C18" s="100">
        <v>0</v>
      </c>
      <c r="D18" s="23">
        <f t="shared" si="0"/>
        <v>91705.82</v>
      </c>
      <c r="E18" s="103" t="s">
        <v>267</v>
      </c>
      <c r="F18" s="103" t="s">
        <v>266</v>
      </c>
    </row>
    <row r="19" spans="1:6" ht="15">
      <c r="A19" s="21" t="s">
        <v>109</v>
      </c>
      <c r="B19" s="47">
        <f>SUM(B20:B22)</f>
        <v>0</v>
      </c>
      <c r="C19" s="47">
        <f>SUM(C20:C22)</f>
        <v>0</v>
      </c>
      <c r="D19" s="47">
        <f>SUM(D20:D22)</f>
        <v>0</v>
      </c>
      <c r="E19" s="44"/>
      <c r="F19" s="45"/>
    </row>
    <row r="20" spans="1:6" ht="15">
      <c r="A20" s="21" t="s">
        <v>110</v>
      </c>
      <c r="B20" s="22">
        <v>0</v>
      </c>
      <c r="C20" s="22">
        <v>0</v>
      </c>
      <c r="D20" s="23">
        <f t="shared" si="0"/>
        <v>0</v>
      </c>
      <c r="E20" s="44"/>
      <c r="F20" s="45"/>
    </row>
    <row r="21" spans="1:6" ht="15">
      <c r="A21" s="21" t="s">
        <v>111</v>
      </c>
      <c r="B21" s="22">
        <v>0</v>
      </c>
      <c r="C21" s="22">
        <v>0</v>
      </c>
      <c r="D21" s="23">
        <f t="shared" si="0"/>
        <v>0</v>
      </c>
      <c r="E21" s="44"/>
      <c r="F21" s="45"/>
    </row>
    <row r="22" spans="1:6" ht="15">
      <c r="A22" s="21" t="s">
        <v>112</v>
      </c>
      <c r="B22" s="22">
        <v>0</v>
      </c>
      <c r="C22" s="22">
        <v>0</v>
      </c>
      <c r="D22" s="23">
        <f t="shared" si="0"/>
        <v>0</v>
      </c>
      <c r="E22" s="44"/>
      <c r="F22" s="45"/>
    </row>
    <row r="23" spans="1:6" ht="24.75">
      <c r="A23" s="21" t="s">
        <v>113</v>
      </c>
      <c r="B23" s="80">
        <v>1999156.55</v>
      </c>
      <c r="C23" s="80">
        <v>23508.62</v>
      </c>
      <c r="D23" s="55">
        <f t="shared" si="0"/>
        <v>2022665.1700000002</v>
      </c>
      <c r="E23" s="103" t="s">
        <v>270</v>
      </c>
      <c r="F23" s="103" t="s">
        <v>271</v>
      </c>
    </row>
    <row r="24" spans="1:6" ht="15">
      <c r="A24" s="63" t="s">
        <v>114</v>
      </c>
      <c r="B24" s="52">
        <f>+B25+B31+B34+B35</f>
        <v>834617371.27</v>
      </c>
      <c r="C24" s="52">
        <f>+C25+C31+C34+C35</f>
        <v>9585457.51</v>
      </c>
      <c r="D24" s="52">
        <f>+D25+D31+D34+D35</f>
        <v>844202828.7799999</v>
      </c>
      <c r="E24" s="51" t="s">
        <v>220</v>
      </c>
      <c r="F24" s="45"/>
    </row>
    <row r="25" spans="1:6" ht="15">
      <c r="A25" s="21" t="s">
        <v>115</v>
      </c>
      <c r="B25" s="47">
        <f>SUM(B26:B30)</f>
        <v>824630740.84</v>
      </c>
      <c r="C25" s="47">
        <f>SUM(C26:C30)</f>
        <v>5862377.54</v>
      </c>
      <c r="D25" s="47">
        <f>SUM(D26:D30)</f>
        <v>830493118.38</v>
      </c>
      <c r="E25" s="44"/>
      <c r="F25" s="45"/>
    </row>
    <row r="26" spans="1:6" ht="36.75">
      <c r="A26" s="21" t="s">
        <v>116</v>
      </c>
      <c r="B26" s="93">
        <v>775095025.62</v>
      </c>
      <c r="C26" s="93">
        <v>0</v>
      </c>
      <c r="D26" s="23">
        <f t="shared" si="0"/>
        <v>775095025.62</v>
      </c>
      <c r="E26" s="103" t="s">
        <v>287</v>
      </c>
      <c r="F26" s="103" t="s">
        <v>273</v>
      </c>
    </row>
    <row r="27" spans="1:6" ht="36.75">
      <c r="A27" s="21" t="s">
        <v>117</v>
      </c>
      <c r="B27" s="93">
        <v>49535715.22</v>
      </c>
      <c r="C27" s="93">
        <v>5899.61</v>
      </c>
      <c r="D27" s="23">
        <f t="shared" si="0"/>
        <v>49541614.83</v>
      </c>
      <c r="E27" s="103" t="s">
        <v>286</v>
      </c>
      <c r="F27" s="103" t="s">
        <v>272</v>
      </c>
    </row>
    <row r="28" spans="1:6" ht="15">
      <c r="A28" s="21" t="s">
        <v>118</v>
      </c>
      <c r="B28" s="93">
        <v>0</v>
      </c>
      <c r="C28" s="93">
        <v>0</v>
      </c>
      <c r="D28" s="23">
        <f t="shared" si="0"/>
        <v>0</v>
      </c>
      <c r="E28" s="44"/>
      <c r="F28" s="45"/>
    </row>
    <row r="29" spans="1:6" ht="15">
      <c r="A29" s="21" t="s">
        <v>119</v>
      </c>
      <c r="B29" s="93">
        <v>0</v>
      </c>
      <c r="C29" s="93">
        <v>5856477.93</v>
      </c>
      <c r="D29" s="23">
        <f t="shared" si="0"/>
        <v>5856477.93</v>
      </c>
      <c r="E29" s="44"/>
      <c r="F29" s="103" t="s">
        <v>274</v>
      </c>
    </row>
    <row r="30" spans="1:6" ht="15">
      <c r="A30" s="21" t="s">
        <v>120</v>
      </c>
      <c r="B30" s="93">
        <v>0</v>
      </c>
      <c r="C30" s="93">
        <v>0</v>
      </c>
      <c r="D30" s="23">
        <f t="shared" si="0"/>
        <v>0</v>
      </c>
      <c r="E30" s="44"/>
      <c r="F30" s="45"/>
    </row>
    <row r="31" spans="1:6" ht="15">
      <c r="A31" s="21" t="s">
        <v>102</v>
      </c>
      <c r="B31" s="47">
        <f>SUM(B32:B33)</f>
        <v>0</v>
      </c>
      <c r="C31" s="47">
        <f>SUM(C32:C33)</f>
        <v>3459097.55</v>
      </c>
      <c r="D31" s="47">
        <f>SUM(D32:D33)</f>
        <v>3459097.55</v>
      </c>
      <c r="E31" s="44"/>
      <c r="F31" s="45"/>
    </row>
    <row r="32" spans="1:6" ht="18.75" customHeight="1">
      <c r="A32" s="21" t="s">
        <v>121</v>
      </c>
      <c r="B32" s="92">
        <v>0</v>
      </c>
      <c r="C32" s="92">
        <v>3459097.55</v>
      </c>
      <c r="D32" s="23">
        <f t="shared" si="0"/>
        <v>3459097.55</v>
      </c>
      <c r="E32" s="129" t="s">
        <v>285</v>
      </c>
      <c r="F32" s="129" t="s">
        <v>275</v>
      </c>
    </row>
    <row r="33" spans="1:6" ht="18.75" customHeight="1">
      <c r="A33" s="21" t="s">
        <v>122</v>
      </c>
      <c r="B33" s="92">
        <v>0</v>
      </c>
      <c r="C33" s="92">
        <v>0</v>
      </c>
      <c r="D33" s="23">
        <f t="shared" si="0"/>
        <v>0</v>
      </c>
      <c r="E33" s="130"/>
      <c r="F33" s="130"/>
    </row>
    <row r="34" spans="1:6" ht="48.75">
      <c r="A34" s="21" t="s">
        <v>123</v>
      </c>
      <c r="B34" s="86">
        <v>0</v>
      </c>
      <c r="C34" s="86">
        <v>247982.42</v>
      </c>
      <c r="D34" s="55">
        <f t="shared" si="0"/>
        <v>247982.42</v>
      </c>
      <c r="E34" s="103" t="s">
        <v>284</v>
      </c>
      <c r="F34" s="103" t="s">
        <v>289</v>
      </c>
    </row>
    <row r="35" spans="1:6" ht="15">
      <c r="A35" s="21" t="s">
        <v>103</v>
      </c>
      <c r="B35" s="47">
        <f>SUM(B36:B38)</f>
        <v>9986630.43</v>
      </c>
      <c r="C35" s="47">
        <f>SUM(C36:C38)</f>
        <v>16000</v>
      </c>
      <c r="D35" s="47">
        <f>SUM(D36:D38)</f>
        <v>10002630.43</v>
      </c>
      <c r="E35" s="44"/>
      <c r="F35" s="45"/>
    </row>
    <row r="36" spans="1:6" ht="36.75" customHeight="1">
      <c r="A36" s="21" t="s">
        <v>124</v>
      </c>
      <c r="B36" s="102">
        <v>9986630.43</v>
      </c>
      <c r="C36" s="102">
        <v>16000</v>
      </c>
      <c r="D36" s="23">
        <f t="shared" si="0"/>
        <v>10002630.43</v>
      </c>
      <c r="E36" s="103" t="s">
        <v>283</v>
      </c>
      <c r="F36" s="103" t="s">
        <v>276</v>
      </c>
    </row>
    <row r="37" spans="1:6" ht="15">
      <c r="A37" s="21" t="s">
        <v>125</v>
      </c>
      <c r="B37" s="102">
        <v>0</v>
      </c>
      <c r="C37" s="102">
        <v>0</v>
      </c>
      <c r="D37" s="23">
        <f t="shared" si="0"/>
        <v>0</v>
      </c>
      <c r="E37" s="44"/>
      <c r="F37" s="45"/>
    </row>
    <row r="38" spans="1:6" ht="15">
      <c r="A38" s="21" t="s">
        <v>126</v>
      </c>
      <c r="B38" s="102">
        <v>0</v>
      </c>
      <c r="C38" s="102">
        <v>0</v>
      </c>
      <c r="D38" s="23">
        <f t="shared" si="0"/>
        <v>0</v>
      </c>
      <c r="E38" s="44"/>
      <c r="F38" s="45"/>
    </row>
    <row r="39" spans="1:6" ht="15">
      <c r="A39" s="56" t="s">
        <v>127</v>
      </c>
      <c r="B39" s="58">
        <f>+B9-B24</f>
        <v>36386943.24000001</v>
      </c>
      <c r="C39" s="58">
        <f>+C9-C24</f>
        <v>-8610747.08</v>
      </c>
      <c r="D39" s="58">
        <f>+D9-D24</f>
        <v>27776196.160000324</v>
      </c>
      <c r="E39" s="44"/>
      <c r="F39" s="45"/>
    </row>
    <row r="40" spans="1:6" ht="15">
      <c r="A40" s="63" t="s">
        <v>128</v>
      </c>
      <c r="B40" s="50">
        <f>+B41+B45+B52+B53</f>
        <v>3080164.69</v>
      </c>
      <c r="C40" s="50">
        <f>+C41+C45+C52+C53</f>
        <v>7570283.43</v>
      </c>
      <c r="D40" s="50">
        <f>+B40+C40</f>
        <v>10650448.12</v>
      </c>
      <c r="E40" s="51" t="s">
        <v>201</v>
      </c>
      <c r="F40" s="45"/>
    </row>
    <row r="41" spans="1:6" ht="15">
      <c r="A41" s="21" t="s">
        <v>129</v>
      </c>
      <c r="B41" s="47">
        <f>SUM(B42:B44)</f>
        <v>0</v>
      </c>
      <c r="C41" s="47">
        <f>SUM(C42:C44)</f>
        <v>7448971.4399999995</v>
      </c>
      <c r="D41" s="47">
        <f t="shared" si="0"/>
        <v>7448971.4399999995</v>
      </c>
      <c r="E41" s="48" t="s">
        <v>200</v>
      </c>
      <c r="F41" s="45"/>
    </row>
    <row r="42" spans="1:6" ht="15">
      <c r="A42" s="21" t="s">
        <v>130</v>
      </c>
      <c r="B42" s="22">
        <v>0</v>
      </c>
      <c r="C42" s="22">
        <v>0</v>
      </c>
      <c r="D42" s="23">
        <f t="shared" si="0"/>
        <v>0</v>
      </c>
      <c r="E42" s="44"/>
      <c r="F42" s="45"/>
    </row>
    <row r="43" spans="1:6" ht="36.75" customHeight="1">
      <c r="A43" s="21" t="s">
        <v>131</v>
      </c>
      <c r="B43" s="35">
        <v>0</v>
      </c>
      <c r="C43" s="35">
        <v>1592493.51</v>
      </c>
      <c r="D43" s="23">
        <f t="shared" si="0"/>
        <v>1592493.51</v>
      </c>
      <c r="E43" s="103"/>
      <c r="F43" s="103" t="s">
        <v>259</v>
      </c>
    </row>
    <row r="44" spans="1:6" ht="24.75">
      <c r="A44" s="21" t="s">
        <v>132</v>
      </c>
      <c r="B44" s="22">
        <v>0</v>
      </c>
      <c r="C44" s="43">
        <v>5856477.93</v>
      </c>
      <c r="D44" s="23">
        <f t="shared" si="0"/>
        <v>5856477.93</v>
      </c>
      <c r="E44" s="44"/>
      <c r="F44" s="103" t="s">
        <v>282</v>
      </c>
    </row>
    <row r="45" spans="1:6" ht="15">
      <c r="A45" s="21" t="s">
        <v>133</v>
      </c>
      <c r="B45" s="47">
        <f>+B46+B47</f>
        <v>3080164.69</v>
      </c>
      <c r="C45" s="47">
        <f>+C46+C47</f>
        <v>121311.99</v>
      </c>
      <c r="D45" s="47">
        <f t="shared" si="0"/>
        <v>3201476.68</v>
      </c>
      <c r="E45" s="48" t="s">
        <v>192</v>
      </c>
      <c r="F45" s="45"/>
    </row>
    <row r="46" spans="1:6" ht="36.75">
      <c r="A46" s="21" t="s">
        <v>104</v>
      </c>
      <c r="B46" s="100">
        <v>802028.69</v>
      </c>
      <c r="C46" s="100">
        <v>121311.99</v>
      </c>
      <c r="D46" s="23">
        <f t="shared" si="0"/>
        <v>923340.6799999999</v>
      </c>
      <c r="E46" s="103" t="s">
        <v>248</v>
      </c>
      <c r="F46" s="103" t="s">
        <v>249</v>
      </c>
    </row>
    <row r="47" spans="1:6" ht="15">
      <c r="A47" s="21" t="s">
        <v>105</v>
      </c>
      <c r="B47" s="47">
        <f>SUM(B48:B51)</f>
        <v>2278136</v>
      </c>
      <c r="C47" s="47">
        <f>SUM(C48:C51)</f>
        <v>0</v>
      </c>
      <c r="D47" s="47">
        <f t="shared" si="0"/>
        <v>2278136</v>
      </c>
      <c r="E47" s="48" t="s">
        <v>199</v>
      </c>
      <c r="F47" s="45"/>
    </row>
    <row r="48" spans="1:6" ht="24.75">
      <c r="A48" s="21" t="s">
        <v>106</v>
      </c>
      <c r="B48" s="75">
        <v>2278136</v>
      </c>
      <c r="C48" s="75">
        <v>0</v>
      </c>
      <c r="D48" s="23">
        <f t="shared" si="0"/>
        <v>2278136</v>
      </c>
      <c r="E48" s="103" t="s">
        <v>247</v>
      </c>
      <c r="F48" s="45"/>
    </row>
    <row r="49" spans="1:6" ht="15">
      <c r="A49" s="21" t="s">
        <v>110</v>
      </c>
      <c r="B49" s="75">
        <v>0</v>
      </c>
      <c r="C49" s="75">
        <v>0</v>
      </c>
      <c r="D49" s="23">
        <f t="shared" si="0"/>
        <v>0</v>
      </c>
      <c r="E49" s="44"/>
      <c r="F49" s="45"/>
    </row>
    <row r="50" spans="1:6" ht="15">
      <c r="A50" s="21" t="s">
        <v>111</v>
      </c>
      <c r="B50" s="75">
        <v>0</v>
      </c>
      <c r="C50" s="75">
        <v>0</v>
      </c>
      <c r="D50" s="23">
        <f t="shared" si="0"/>
        <v>0</v>
      </c>
      <c r="E50" s="44"/>
      <c r="F50" s="45"/>
    </row>
    <row r="51" spans="1:6" ht="15">
      <c r="A51" s="21" t="s">
        <v>112</v>
      </c>
      <c r="B51" s="22">
        <v>0</v>
      </c>
      <c r="C51" s="22">
        <v>0</v>
      </c>
      <c r="D51" s="23">
        <f t="shared" si="0"/>
        <v>0</v>
      </c>
      <c r="E51" s="44"/>
      <c r="F51" s="45"/>
    </row>
    <row r="52" spans="1:6" ht="15">
      <c r="A52" s="21" t="s">
        <v>134</v>
      </c>
      <c r="B52" s="22">
        <v>0</v>
      </c>
      <c r="C52" s="22">
        <v>0</v>
      </c>
      <c r="D52" s="23">
        <f t="shared" si="0"/>
        <v>0</v>
      </c>
      <c r="E52" s="44"/>
      <c r="F52" s="45"/>
    </row>
    <row r="53" spans="1:6" ht="15">
      <c r="A53" s="21" t="s">
        <v>135</v>
      </c>
      <c r="B53" s="22">
        <v>0</v>
      </c>
      <c r="C53" s="22">
        <v>0</v>
      </c>
      <c r="D53" s="23">
        <f t="shared" si="0"/>
        <v>0</v>
      </c>
      <c r="E53" s="44"/>
      <c r="F53" s="45"/>
    </row>
    <row r="54" spans="1:6" ht="15">
      <c r="A54" s="62" t="s">
        <v>136</v>
      </c>
      <c r="B54" s="52">
        <f>+B55+B58+B62</f>
        <v>14229463.32</v>
      </c>
      <c r="C54" s="52">
        <f>+C55+C58+C62</f>
        <v>1936612.52</v>
      </c>
      <c r="D54" s="52">
        <f t="shared" si="0"/>
        <v>16166075.84</v>
      </c>
      <c r="E54" s="51" t="s">
        <v>193</v>
      </c>
      <c r="F54" s="45"/>
    </row>
    <row r="55" spans="1:6" ht="15">
      <c r="A55" s="21" t="s">
        <v>137</v>
      </c>
      <c r="B55" s="47">
        <f>SUM(B56:B57)</f>
        <v>14229463.32</v>
      </c>
      <c r="C55" s="47">
        <f>SUM(C56:C57)</f>
        <v>1936612.52</v>
      </c>
      <c r="D55" s="47">
        <f t="shared" si="0"/>
        <v>16166075.84</v>
      </c>
      <c r="E55" s="48" t="s">
        <v>191</v>
      </c>
      <c r="F55" s="45"/>
    </row>
    <row r="56" spans="1:6" ht="24.75">
      <c r="A56" s="21" t="s">
        <v>138</v>
      </c>
      <c r="B56" s="49">
        <v>0</v>
      </c>
      <c r="C56" s="49">
        <v>0</v>
      </c>
      <c r="D56" s="23">
        <f t="shared" si="0"/>
        <v>0</v>
      </c>
      <c r="E56" s="44"/>
      <c r="F56" s="103" t="s">
        <v>194</v>
      </c>
    </row>
    <row r="57" spans="1:7" ht="37.5" customHeight="1">
      <c r="A57" s="21" t="s">
        <v>139</v>
      </c>
      <c r="B57" s="35">
        <v>14229463.32</v>
      </c>
      <c r="C57" s="35">
        <v>1936612.52</v>
      </c>
      <c r="D57" s="23">
        <f t="shared" si="0"/>
        <v>16166075.84</v>
      </c>
      <c r="E57" s="103" t="s">
        <v>288</v>
      </c>
      <c r="F57" s="103" t="s">
        <v>190</v>
      </c>
      <c r="G57" s="17"/>
    </row>
    <row r="58" spans="1:7" ht="15">
      <c r="A58" s="21" t="s">
        <v>133</v>
      </c>
      <c r="B58" s="47">
        <f>SUM(B59:B61)</f>
        <v>0</v>
      </c>
      <c r="C58" s="47">
        <f>SUM(C59:C61)</f>
        <v>0</v>
      </c>
      <c r="D58" s="47">
        <f t="shared" si="0"/>
        <v>0</v>
      </c>
      <c r="E58" s="48" t="s">
        <v>192</v>
      </c>
      <c r="F58" s="45"/>
      <c r="G58" s="17"/>
    </row>
    <row r="59" spans="1:6" ht="15">
      <c r="A59" s="21" t="s">
        <v>124</v>
      </c>
      <c r="B59" s="22">
        <v>0</v>
      </c>
      <c r="C59" s="22">
        <v>0</v>
      </c>
      <c r="D59" s="23">
        <f t="shared" si="0"/>
        <v>0</v>
      </c>
      <c r="E59" s="44"/>
      <c r="F59" s="45"/>
    </row>
    <row r="60" spans="1:6" ht="15">
      <c r="A60" s="21" t="s">
        <v>125</v>
      </c>
      <c r="B60" s="22">
        <v>0</v>
      </c>
      <c r="C60" s="22">
        <v>0</v>
      </c>
      <c r="D60" s="23">
        <f t="shared" si="0"/>
        <v>0</v>
      </c>
      <c r="E60" s="44"/>
      <c r="F60" s="45"/>
    </row>
    <row r="61" spans="1:6" ht="15">
      <c r="A61" s="21" t="s">
        <v>126</v>
      </c>
      <c r="B61" s="22">
        <v>0</v>
      </c>
      <c r="C61" s="22">
        <v>0</v>
      </c>
      <c r="D61" s="23">
        <f t="shared" si="0"/>
        <v>0</v>
      </c>
      <c r="E61" s="44"/>
      <c r="F61" s="45"/>
    </row>
    <row r="62" spans="1:6" ht="15">
      <c r="A62" s="21" t="s">
        <v>140</v>
      </c>
      <c r="B62" s="22">
        <v>0</v>
      </c>
      <c r="C62" s="22">
        <v>0</v>
      </c>
      <c r="D62" s="23">
        <f t="shared" si="0"/>
        <v>0</v>
      </c>
      <c r="E62" s="44"/>
      <c r="F62" s="45"/>
    </row>
    <row r="63" spans="1:6" ht="15">
      <c r="A63" s="21" t="s">
        <v>141</v>
      </c>
      <c r="B63" s="57">
        <f>+B9+B40</f>
        <v>874084479.2</v>
      </c>
      <c r="C63" s="57">
        <f>+C9+C40</f>
        <v>8544993.86</v>
      </c>
      <c r="D63" s="57">
        <f>+D9+D40</f>
        <v>882629473.0600002</v>
      </c>
      <c r="E63" s="44"/>
      <c r="F63" s="45"/>
    </row>
    <row r="64" spans="1:6" ht="15">
      <c r="A64" s="21" t="s">
        <v>142</v>
      </c>
      <c r="B64" s="57">
        <f>+B24+B54</f>
        <v>848846834.59</v>
      </c>
      <c r="C64" s="57">
        <f>+C24+C54</f>
        <v>11522070.03</v>
      </c>
      <c r="D64" s="57">
        <f>+D24+D54</f>
        <v>860368904.6199999</v>
      </c>
      <c r="E64" s="44"/>
      <c r="F64" s="45"/>
    </row>
    <row r="65" spans="1:6" ht="15">
      <c r="A65" s="56" t="s">
        <v>143</v>
      </c>
      <c r="B65" s="58">
        <f>+B63-B64</f>
        <v>25237644.610000014</v>
      </c>
      <c r="C65" s="58">
        <f>+C63-C64</f>
        <v>-2977076.17</v>
      </c>
      <c r="D65" s="58">
        <f>+D63-D64</f>
        <v>22260568.440000296</v>
      </c>
      <c r="E65" s="44"/>
      <c r="F65" s="45"/>
    </row>
    <row r="66" spans="1:6" ht="15">
      <c r="A66" s="63" t="s">
        <v>144</v>
      </c>
      <c r="B66" s="50">
        <f>+B67+B72+B81</f>
        <v>856019418.51</v>
      </c>
      <c r="C66" s="50">
        <f>+C67+C72+C81</f>
        <v>153813413.57999998</v>
      </c>
      <c r="D66" s="50">
        <f>+D67+D72+D81</f>
        <v>1009832832.09</v>
      </c>
      <c r="E66" s="51" t="s">
        <v>206</v>
      </c>
      <c r="F66" s="65" t="s">
        <v>218</v>
      </c>
    </row>
    <row r="67" spans="1:6" ht="15">
      <c r="A67" s="64" t="s">
        <v>134</v>
      </c>
      <c r="B67" s="47">
        <f>SUM(B68:B71)</f>
        <v>774043411.82</v>
      </c>
      <c r="C67" s="47">
        <f>SUM(C68:C71)</f>
        <v>90591551.63</v>
      </c>
      <c r="D67" s="47">
        <f>SUM(D68:D71)</f>
        <v>864634963.45</v>
      </c>
      <c r="E67" s="48" t="s">
        <v>210</v>
      </c>
      <c r="F67" s="45"/>
    </row>
    <row r="68" spans="1:6" ht="36.75">
      <c r="A68" s="21" t="s">
        <v>145</v>
      </c>
      <c r="B68" s="25">
        <v>774043411.82</v>
      </c>
      <c r="C68" s="25">
        <v>0</v>
      </c>
      <c r="D68" s="23">
        <f t="shared" si="0"/>
        <v>774043411.82</v>
      </c>
      <c r="E68" s="65" t="s">
        <v>209</v>
      </c>
      <c r="F68" s="103" t="s">
        <v>291</v>
      </c>
    </row>
    <row r="69" spans="1:6" ht="15">
      <c r="A69" s="21" t="s">
        <v>146</v>
      </c>
      <c r="B69" s="26">
        <v>0</v>
      </c>
      <c r="C69" s="26">
        <v>6635641.89</v>
      </c>
      <c r="D69" s="23">
        <f t="shared" si="0"/>
        <v>6635641.89</v>
      </c>
      <c r="E69" s="65"/>
      <c r="F69" s="65" t="s">
        <v>236</v>
      </c>
    </row>
    <row r="70" spans="1:6" ht="15">
      <c r="A70" s="21" t="s">
        <v>147</v>
      </c>
      <c r="B70" s="22">
        <v>0</v>
      </c>
      <c r="C70" s="22">
        <v>0</v>
      </c>
      <c r="D70" s="23">
        <f t="shared" si="0"/>
        <v>0</v>
      </c>
      <c r="E70" s="44"/>
      <c r="F70" s="45"/>
    </row>
    <row r="71" spans="1:6" ht="48.75">
      <c r="A71" s="21" t="s">
        <v>148</v>
      </c>
      <c r="B71" s="24">
        <v>0</v>
      </c>
      <c r="C71" s="24">
        <v>83955909.74</v>
      </c>
      <c r="D71" s="23">
        <f t="shared" si="0"/>
        <v>83955909.74</v>
      </c>
      <c r="E71" s="44"/>
      <c r="F71" s="103" t="s">
        <v>277</v>
      </c>
    </row>
    <row r="72" spans="1:6" ht="15">
      <c r="A72" s="64" t="s">
        <v>149</v>
      </c>
      <c r="B72" s="47">
        <f>B73+B74</f>
        <v>81976006.69</v>
      </c>
      <c r="C72" s="47">
        <f>C73+C74</f>
        <v>63133618.33999999</v>
      </c>
      <c r="D72" s="47">
        <f>D73+D74</f>
        <v>145109625.03</v>
      </c>
      <c r="E72" s="48" t="s">
        <v>211</v>
      </c>
      <c r="F72" s="45"/>
    </row>
    <row r="73" spans="1:6" ht="15">
      <c r="A73" s="21" t="s">
        <v>150</v>
      </c>
      <c r="B73" s="22">
        <v>0</v>
      </c>
      <c r="C73" s="22">
        <v>0</v>
      </c>
      <c r="D73" s="23">
        <f t="shared" si="0"/>
        <v>0</v>
      </c>
      <c r="E73" s="44"/>
      <c r="F73" s="45"/>
    </row>
    <row r="74" spans="1:6" ht="15">
      <c r="A74" s="21" t="s">
        <v>151</v>
      </c>
      <c r="B74" s="47">
        <f>SUM(B75:B80)</f>
        <v>81976006.69</v>
      </c>
      <c r="C74" s="47">
        <f>SUM(C75:C80)</f>
        <v>63133618.33999999</v>
      </c>
      <c r="D74" s="47">
        <f>SUM(D75:D80)</f>
        <v>145109625.03</v>
      </c>
      <c r="E74" s="44" t="s">
        <v>216</v>
      </c>
      <c r="F74" s="45"/>
    </row>
    <row r="75" spans="1:6" ht="15">
      <c r="A75" s="21" t="s">
        <v>152</v>
      </c>
      <c r="B75" s="22">
        <v>0</v>
      </c>
      <c r="C75" s="71">
        <v>0</v>
      </c>
      <c r="D75" s="23">
        <f aca="true" t="shared" si="1" ref="D75:D102">+B75+C75</f>
        <v>0</v>
      </c>
      <c r="E75" s="44"/>
      <c r="F75" s="65" t="s">
        <v>278</v>
      </c>
    </row>
    <row r="76" spans="1:6" ht="15">
      <c r="A76" s="21" t="s">
        <v>153</v>
      </c>
      <c r="B76" s="22">
        <v>0</v>
      </c>
      <c r="C76" s="22">
        <v>0</v>
      </c>
      <c r="D76" s="23">
        <f t="shared" si="1"/>
        <v>0</v>
      </c>
      <c r="E76" s="44"/>
      <c r="F76" s="45"/>
    </row>
    <row r="77" spans="1:6" ht="15">
      <c r="A77" s="21" t="s">
        <v>154</v>
      </c>
      <c r="B77" s="22">
        <v>0</v>
      </c>
      <c r="C77" s="22">
        <v>0</v>
      </c>
      <c r="D77" s="23">
        <f t="shared" si="1"/>
        <v>0</v>
      </c>
      <c r="E77" s="44"/>
      <c r="F77" s="45"/>
    </row>
    <row r="78" spans="1:6" ht="24.75">
      <c r="A78" s="21" t="s">
        <v>155</v>
      </c>
      <c r="B78" s="22">
        <v>0</v>
      </c>
      <c r="C78" s="69">
        <v>123029.38999999</v>
      </c>
      <c r="D78" s="23">
        <f t="shared" si="1"/>
        <v>123029.38999999</v>
      </c>
      <c r="E78" s="44"/>
      <c r="F78" s="103" t="s">
        <v>230</v>
      </c>
    </row>
    <row r="79" spans="1:6" ht="36.75">
      <c r="A79" s="21" t="s">
        <v>156</v>
      </c>
      <c r="B79" s="67">
        <v>81976006.69</v>
      </c>
      <c r="C79" s="67">
        <v>59555234.8</v>
      </c>
      <c r="D79" s="23">
        <f>+B79+C79</f>
        <v>141531241.49</v>
      </c>
      <c r="E79" s="44" t="s">
        <v>279</v>
      </c>
      <c r="F79" s="103" t="s">
        <v>280</v>
      </c>
    </row>
    <row r="80" spans="1:6" ht="36.75">
      <c r="A80" s="21" t="s">
        <v>157</v>
      </c>
      <c r="B80" s="22">
        <v>0</v>
      </c>
      <c r="C80" s="67">
        <v>3455354.15</v>
      </c>
      <c r="D80" s="23">
        <f t="shared" si="1"/>
        <v>3455354.15</v>
      </c>
      <c r="E80" s="44"/>
      <c r="F80" s="103" t="s">
        <v>281</v>
      </c>
    </row>
    <row r="81" spans="1:6" ht="15">
      <c r="A81" s="21" t="s">
        <v>158</v>
      </c>
      <c r="B81" s="47">
        <f>SUM(B82:B83)</f>
        <v>0</v>
      </c>
      <c r="C81" s="47">
        <f>SUM(C82:C83)</f>
        <v>88243.61</v>
      </c>
      <c r="D81" s="47">
        <f>SUM(D82:D83)</f>
        <v>88243.61</v>
      </c>
      <c r="E81" s="48" t="s">
        <v>212</v>
      </c>
      <c r="F81" s="45"/>
    </row>
    <row r="82" spans="1:6" ht="15">
      <c r="A82" s="21" t="s">
        <v>159</v>
      </c>
      <c r="B82" s="22">
        <v>0</v>
      </c>
      <c r="C82" s="73">
        <v>0</v>
      </c>
      <c r="D82" s="23">
        <f t="shared" si="1"/>
        <v>0</v>
      </c>
      <c r="E82" s="44"/>
      <c r="F82" s="127" t="s">
        <v>234</v>
      </c>
    </row>
    <row r="83" spans="1:6" ht="15">
      <c r="A83" s="21" t="s">
        <v>160</v>
      </c>
      <c r="B83" s="22">
        <v>0</v>
      </c>
      <c r="C83" s="73">
        <v>88243.61</v>
      </c>
      <c r="D83" s="23">
        <f t="shared" si="1"/>
        <v>88243.61</v>
      </c>
      <c r="E83" s="44"/>
      <c r="F83" s="128"/>
    </row>
    <row r="84" spans="1:6" ht="15">
      <c r="A84" s="62" t="s">
        <v>161</v>
      </c>
      <c r="B84" s="52">
        <f>+B85+B91+B100</f>
        <v>881257063.12</v>
      </c>
      <c r="C84" s="52">
        <f>+C85+C91+C100</f>
        <v>150836337.41</v>
      </c>
      <c r="D84" s="52">
        <f>+D85+D91+D100</f>
        <v>1032093400.5300001</v>
      </c>
      <c r="E84" s="51" t="s">
        <v>207</v>
      </c>
      <c r="F84" s="65" t="s">
        <v>217</v>
      </c>
    </row>
    <row r="85" spans="1:6" ht="15">
      <c r="A85" s="64" t="s">
        <v>140</v>
      </c>
      <c r="B85" s="47">
        <f>SUM(B86:B90)</f>
        <v>874084479.2</v>
      </c>
      <c r="C85" s="47">
        <f>SUM(C86:C90)</f>
        <v>32377092.47</v>
      </c>
      <c r="D85" s="47">
        <f>SUM(D86:D90)</f>
        <v>906461571.6700001</v>
      </c>
      <c r="E85" s="48" t="s">
        <v>213</v>
      </c>
      <c r="F85" s="45"/>
    </row>
    <row r="86" spans="1:6" ht="36.75">
      <c r="A86" s="21" t="s">
        <v>162</v>
      </c>
      <c r="B86" s="25">
        <v>774228181.2</v>
      </c>
      <c r="C86" s="25">
        <v>32377092.47</v>
      </c>
      <c r="D86" s="23">
        <f t="shared" si="1"/>
        <v>806605273.6700001</v>
      </c>
      <c r="E86" s="65" t="s">
        <v>208</v>
      </c>
      <c r="F86" s="103" t="s">
        <v>290</v>
      </c>
    </row>
    <row r="87" spans="1:6" ht="15">
      <c r="A87" s="21" t="s">
        <v>163</v>
      </c>
      <c r="B87" s="26">
        <v>0</v>
      </c>
      <c r="C87" s="26">
        <v>0</v>
      </c>
      <c r="D87" s="23">
        <f t="shared" si="1"/>
        <v>0</v>
      </c>
      <c r="E87" s="65"/>
      <c r="F87" s="65" t="s">
        <v>237</v>
      </c>
    </row>
    <row r="88" spans="1:6" ht="15">
      <c r="A88" s="21" t="s">
        <v>164</v>
      </c>
      <c r="B88" s="22">
        <v>0</v>
      </c>
      <c r="C88" s="22">
        <v>0</v>
      </c>
      <c r="D88" s="23">
        <f t="shared" si="1"/>
        <v>0</v>
      </c>
      <c r="E88" s="44"/>
      <c r="F88" s="45"/>
    </row>
    <row r="89" spans="1:6" ht="27.75" customHeight="1">
      <c r="A89" s="21" t="s">
        <v>165</v>
      </c>
      <c r="B89" s="24">
        <v>99856298</v>
      </c>
      <c r="C89" s="24">
        <v>0</v>
      </c>
      <c r="D89" s="23">
        <f t="shared" si="1"/>
        <v>99856298</v>
      </c>
      <c r="E89" s="103" t="s">
        <v>232</v>
      </c>
      <c r="F89" s="45"/>
    </row>
    <row r="90" spans="1:6" ht="15">
      <c r="A90" s="21" t="s">
        <v>166</v>
      </c>
      <c r="B90" s="24">
        <v>0</v>
      </c>
      <c r="C90" s="24">
        <v>0</v>
      </c>
      <c r="D90" s="23">
        <f t="shared" si="1"/>
        <v>0</v>
      </c>
      <c r="E90" s="44"/>
      <c r="F90" s="45"/>
    </row>
    <row r="91" spans="1:6" ht="15">
      <c r="A91" s="64" t="s">
        <v>167</v>
      </c>
      <c r="B91" s="47">
        <f>SUM(B92:B93)</f>
        <v>7172583.92</v>
      </c>
      <c r="C91" s="47">
        <f>SUM(C92:C93)</f>
        <v>118459244.94</v>
      </c>
      <c r="D91" s="54">
        <f>SUM(D92:D93)</f>
        <v>125631828.86000001</v>
      </c>
      <c r="E91" s="48" t="s">
        <v>214</v>
      </c>
      <c r="F91" s="45"/>
    </row>
    <row r="92" spans="1:6" ht="28.5" customHeight="1">
      <c r="A92" s="21" t="s">
        <v>150</v>
      </c>
      <c r="B92" s="67">
        <v>7172583.92</v>
      </c>
      <c r="C92" s="67">
        <v>59116427.59</v>
      </c>
      <c r="D92" s="23">
        <f t="shared" si="1"/>
        <v>66289011.510000005</v>
      </c>
      <c r="E92" s="103" t="s">
        <v>228</v>
      </c>
      <c r="F92" s="103" t="s">
        <v>229</v>
      </c>
    </row>
    <row r="93" spans="1:6" ht="15">
      <c r="A93" s="21" t="s">
        <v>168</v>
      </c>
      <c r="B93" s="47">
        <f>SUM(B94:B99)</f>
        <v>0</v>
      </c>
      <c r="C93" s="47">
        <f>SUM(C94:C99)</f>
        <v>59342817.35</v>
      </c>
      <c r="D93" s="54">
        <f>SUM(D94:D99)</f>
        <v>59342817.35</v>
      </c>
      <c r="E93" s="44" t="s">
        <v>227</v>
      </c>
      <c r="F93" s="45"/>
    </row>
    <row r="94" spans="1:6" ht="15">
      <c r="A94" s="21" t="s">
        <v>169</v>
      </c>
      <c r="B94" s="22">
        <v>0</v>
      </c>
      <c r="C94" s="22">
        <v>0</v>
      </c>
      <c r="D94" s="23">
        <f t="shared" si="1"/>
        <v>0</v>
      </c>
      <c r="E94" s="44"/>
      <c r="F94" s="45"/>
    </row>
    <row r="95" spans="1:6" ht="15">
      <c r="A95" s="21" t="s">
        <v>170</v>
      </c>
      <c r="B95" s="22">
        <v>0</v>
      </c>
      <c r="C95" s="67">
        <v>59264473.35</v>
      </c>
      <c r="D95" s="23">
        <f t="shared" si="1"/>
        <v>59264473.35</v>
      </c>
      <c r="E95" s="44"/>
      <c r="F95" s="65" t="s">
        <v>224</v>
      </c>
    </row>
    <row r="96" spans="1:6" ht="15">
      <c r="A96" s="21" t="s">
        <v>159</v>
      </c>
      <c r="B96" s="22">
        <v>0</v>
      </c>
      <c r="C96" s="67">
        <v>78344</v>
      </c>
      <c r="D96" s="23">
        <f t="shared" si="1"/>
        <v>78344</v>
      </c>
      <c r="E96" s="44"/>
      <c r="F96" s="65" t="s">
        <v>226</v>
      </c>
    </row>
    <row r="97" spans="1:6" ht="24.75">
      <c r="A97" s="21" t="s">
        <v>171</v>
      </c>
      <c r="B97" s="22">
        <v>0</v>
      </c>
      <c r="C97" s="69">
        <v>0</v>
      </c>
      <c r="D97" s="23">
        <f t="shared" si="1"/>
        <v>0</v>
      </c>
      <c r="E97" s="44"/>
      <c r="F97" s="103" t="s">
        <v>231</v>
      </c>
    </row>
    <row r="98" spans="1:6" ht="15">
      <c r="A98" s="21" t="s">
        <v>113</v>
      </c>
      <c r="B98" s="22">
        <v>0</v>
      </c>
      <c r="C98" s="22">
        <v>0</v>
      </c>
      <c r="D98" s="23">
        <f t="shared" si="1"/>
        <v>0</v>
      </c>
      <c r="E98" s="44"/>
      <c r="F98" s="65" t="s">
        <v>225</v>
      </c>
    </row>
    <row r="99" spans="1:6" ht="15">
      <c r="A99" s="21" t="s">
        <v>172</v>
      </c>
      <c r="B99" s="22">
        <v>0</v>
      </c>
      <c r="C99" s="71">
        <v>0</v>
      </c>
      <c r="D99" s="23">
        <f t="shared" si="1"/>
        <v>0</v>
      </c>
      <c r="E99" s="44"/>
      <c r="F99" s="65" t="s">
        <v>223</v>
      </c>
    </row>
    <row r="100" spans="1:6" ht="15">
      <c r="A100" s="64" t="s">
        <v>173</v>
      </c>
      <c r="B100" s="47">
        <f>SUM(B101:B102)</f>
        <v>0</v>
      </c>
      <c r="C100" s="47">
        <f>SUM(C101:C102)</f>
        <v>0</v>
      </c>
      <c r="D100" s="47">
        <f>SUM(D101:D102)</f>
        <v>0</v>
      </c>
      <c r="E100" s="48" t="s">
        <v>215</v>
      </c>
      <c r="F100" s="48"/>
    </row>
    <row r="101" spans="1:6" ht="15">
      <c r="A101" s="21" t="s">
        <v>174</v>
      </c>
      <c r="B101" s="22">
        <v>0</v>
      </c>
      <c r="C101" s="73">
        <v>0</v>
      </c>
      <c r="D101" s="23">
        <f t="shared" si="1"/>
        <v>0</v>
      </c>
      <c r="E101" s="44"/>
      <c r="F101" s="127" t="s">
        <v>235</v>
      </c>
    </row>
    <row r="102" spans="1:6" ht="15">
      <c r="A102" s="21" t="s">
        <v>113</v>
      </c>
      <c r="B102" s="22">
        <v>0</v>
      </c>
      <c r="C102" s="73">
        <v>0</v>
      </c>
      <c r="D102" s="23">
        <f t="shared" si="1"/>
        <v>0</v>
      </c>
      <c r="E102" s="44"/>
      <c r="F102" s="128"/>
    </row>
    <row r="104" ht="15">
      <c r="A104" s="59" t="s">
        <v>203</v>
      </c>
    </row>
    <row r="105" ht="15">
      <c r="A105" s="60" t="s">
        <v>204</v>
      </c>
    </row>
    <row r="106" ht="15">
      <c r="A106" s="61" t="s">
        <v>205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7:F7"/>
    <mergeCell ref="A1:F1"/>
    <mergeCell ref="F101:F102"/>
    <mergeCell ref="F82:F83"/>
    <mergeCell ref="E32:E33"/>
    <mergeCell ref="F32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cp:lastPrinted>2017-06-09T13:59:47Z</cp:lastPrinted>
  <dcterms:created xsi:type="dcterms:W3CDTF">2016-12-31T13:02:29Z</dcterms:created>
  <dcterms:modified xsi:type="dcterms:W3CDTF">2023-05-30T17:58:17Z</dcterms:modified>
  <cp:category/>
  <cp:version/>
  <cp:contentType/>
  <cp:contentStatus/>
</cp:coreProperties>
</file>